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3300" windowWidth="12120" windowHeight="5940" tabRatio="906" firstSheet="61" activeTab="66"/>
  </bookViews>
  <sheets>
    <sheet name="First-Page" sheetId="110" r:id="rId1"/>
    <sheet name="Contents" sheetId="140" r:id="rId2"/>
    <sheet name="Sheet1" sheetId="134" r:id="rId3"/>
    <sheet name="AT-1-Gen_Info " sheetId="56" r:id="rId4"/>
    <sheet name="AT-2-S1 BUDGET" sheetId="96" r:id="rId5"/>
    <sheet name="AT_2A_fundflow" sheetId="99" r:id="rId6"/>
    <sheet name="AT-3" sheetId="100" r:id="rId7"/>
    <sheet name="AT3A_cvrg(Insti)_PY" sheetId="1" r:id="rId8"/>
    <sheet name="AT3B_cvrg(Insti)_UPY " sheetId="58" r:id="rId9"/>
    <sheet name="AT3C_cvrg(Insti)_UPY " sheetId="59" r:id="rId10"/>
    <sheet name="enrolment vs availed_PY" sheetId="60" r:id="rId11"/>
    <sheet name="enrolment vs availed_UPY" sheetId="47" r:id="rId12"/>
    <sheet name="AT-4B" sheetId="141" r:id="rId13"/>
    <sheet name="T5_PLAN_vs_PRFM" sheetId="4" r:id="rId14"/>
    <sheet name="T5A_PLAN_vs_PRFM " sheetId="111" r:id="rId15"/>
    <sheet name="T5B_PLAN_vs_PRFM  (2)" sheetId="127" r:id="rId16"/>
    <sheet name="T5C_Drought_PLAN_vs_PRFM " sheetId="113" r:id="rId17"/>
    <sheet name="T5D_Drought_PLAN_vs_PRFM  " sheetId="112" r:id="rId18"/>
    <sheet name="T6_FG_py_Utlsn" sheetId="5" r:id="rId19"/>
    <sheet name="T6A_FG_Upy_Utlsn " sheetId="74" r:id="rId20"/>
    <sheet name="T6B_Pay_FG_FCI_Pry" sheetId="86" r:id="rId21"/>
    <sheet name="T6C_Coarse_Grain" sheetId="128" r:id="rId22"/>
    <sheet name="T7_CC_PY_Utlsn" sheetId="7" r:id="rId23"/>
    <sheet name="T7ACC_UPY_Utlsn " sheetId="75" r:id="rId24"/>
    <sheet name="AT-8_Hon_CCH_Pry" sheetId="88" r:id="rId25"/>
    <sheet name="AT-8A_Hon_CCH_UPry" sheetId="114" r:id="rId26"/>
    <sheet name="AT9_TA" sheetId="13" r:id="rId27"/>
    <sheet name="AT10_MME" sheetId="14" r:id="rId28"/>
    <sheet name="AT10A_" sheetId="138" r:id="rId29"/>
    <sheet name="AT-10 B" sheetId="121" r:id="rId30"/>
    <sheet name="AT-10 C" sheetId="123" r:id="rId31"/>
    <sheet name="AT-10D" sheetId="102" r:id="rId32"/>
    <sheet name="AT-10 E" sheetId="142" r:id="rId33"/>
    <sheet name="AT-10 F Drinking water" sheetId="155" r:id="rId34"/>
    <sheet name="AT11_KS Year wise" sheetId="115" r:id="rId35"/>
    <sheet name="AT11A_KS-District wise" sheetId="16" r:id="rId36"/>
    <sheet name="AT12_KD-New" sheetId="26" r:id="rId37"/>
    <sheet name="AT12A_KD-Replacement" sheetId="117" r:id="rId38"/>
    <sheet name="Mode of cooking" sheetId="103" r:id="rId39"/>
    <sheet name="AT-14" sheetId="124" r:id="rId40"/>
    <sheet name="AT-14 A" sheetId="135" r:id="rId41"/>
    <sheet name="AT-15" sheetId="132" r:id="rId42"/>
    <sheet name="AT-16" sheetId="133" r:id="rId43"/>
    <sheet name="AT_17_Coverage-RBSK " sheetId="93" r:id="rId44"/>
    <sheet name="AT18_Details_Community " sheetId="66" r:id="rId45"/>
    <sheet name="AT_19 Impl_Agency" sheetId="152" r:id="rId46"/>
    <sheet name="AT_20_CentralCookingagency " sheetId="119" r:id="rId47"/>
    <sheet name="AT-21" sheetId="105" r:id="rId48"/>
    <sheet name="AT-22" sheetId="108" r:id="rId49"/>
    <sheet name="AT-23 MIS" sheetId="101" r:id="rId50"/>
    <sheet name="AT-23A _AMS" sheetId="139" r:id="rId51"/>
    <sheet name="AT-24" sheetId="104" r:id="rId52"/>
    <sheet name="AT-25" sheetId="109" r:id="rId53"/>
    <sheet name="Sheet1 (2)" sheetId="137" r:id="rId54"/>
    <sheet name="AT26_NoWD" sheetId="27" r:id="rId55"/>
    <sheet name="AT26A_NoWD" sheetId="28" r:id="rId56"/>
    <sheet name="AT27_Req_FG_CA_Pry" sheetId="29" r:id="rId57"/>
    <sheet name="AT27A_Req_FG_CA_U Pry " sheetId="144" r:id="rId58"/>
    <sheet name="AT27B_Req_FG_CA_N CLP" sheetId="145" r:id="rId59"/>
    <sheet name="AT27C_Req_FG_Drought -Pry " sheetId="146" r:id="rId60"/>
    <sheet name="AT27D_Req_FG_Drought -UPry " sheetId="147" r:id="rId61"/>
    <sheet name="AT_28_RqmtKitchen" sheetId="62" r:id="rId62"/>
    <sheet name="AT-28A_RqmtPlinthArea" sheetId="78" r:id="rId63"/>
    <sheet name="AT29_K_D" sheetId="72" r:id="rId64"/>
    <sheet name="AT-30_Coook-cum-Helper" sheetId="65" r:id="rId65"/>
    <sheet name="AT_31_Budget_provision " sheetId="98" r:id="rId66"/>
    <sheet name="AT32_Drought Pry Util" sheetId="148" r:id="rId67"/>
    <sheet name="AT-32A Drought UPry Util" sheetId="149" r:id="rId68"/>
    <sheet name="Sheet3" sheetId="153" r:id="rId69"/>
    <sheet name="Sheet4" sheetId="154" r:id="rId70"/>
  </sheets>
  <definedNames>
    <definedName name="_xlnm.Print_Area" localSheetId="43">'AT_17_Coverage-RBSK '!$A$1:$L$42</definedName>
    <definedName name="_xlnm.Print_Area" localSheetId="45">'AT_19 Impl_Agency'!$A$1:$J$41</definedName>
    <definedName name="_xlnm.Print_Area" localSheetId="46">'AT_20_CentralCookingagency '!$A$1:$M$42</definedName>
    <definedName name="_xlnm.Print_Area" localSheetId="61">AT_28_RqmtKitchen!$A$1:$S$38</definedName>
    <definedName name="_xlnm.Print_Area" localSheetId="5">AT_2A_fundflow!$A$1:$V$29</definedName>
    <definedName name="_xlnm.Print_Area" localSheetId="65">'AT_31_Budget_provision '!$A$1:$X$34</definedName>
    <definedName name="_xlnm.Print_Area" localSheetId="29">'AT-10 B'!$A$1:$J$41</definedName>
    <definedName name="_xlnm.Print_Area" localSheetId="30">'AT-10 C'!$A$1:$L$39</definedName>
    <definedName name="_xlnm.Print_Area" localSheetId="32">'AT-10 E'!$A$1:$G$39</definedName>
    <definedName name="_xlnm.Print_Area" localSheetId="27">AT10_MME!$A$1:$I$34</definedName>
    <definedName name="_xlnm.Print_Area" localSheetId="28">AT10A_!$A$1:$E$43</definedName>
    <definedName name="_xlnm.Print_Area" localSheetId="31">'AT-10D'!$A$1:$H$36</definedName>
    <definedName name="_xlnm.Print_Area" localSheetId="34">'AT11_KS Year wise'!$A$1:$K$33</definedName>
    <definedName name="_xlnm.Print_Area" localSheetId="35">'AT11A_KS-District wise'!$A$1:$K$43</definedName>
    <definedName name="_xlnm.Print_Area" localSheetId="36">'AT12_KD-New'!$A$1:$K$41</definedName>
    <definedName name="_xlnm.Print_Area" localSheetId="37">'AT12A_KD-Replacement'!$A$1:$K$42</definedName>
    <definedName name="_xlnm.Print_Area" localSheetId="39">'AT-14'!$A$1:$N$38</definedName>
    <definedName name="_xlnm.Print_Area" localSheetId="40">'AT-14 A'!$A$1:$H$38</definedName>
    <definedName name="_xlnm.Print_Area" localSheetId="41">'AT-15'!$A$1:$L$37</definedName>
    <definedName name="_xlnm.Print_Area" localSheetId="42">'AT-16'!$A$1:$K$37</definedName>
    <definedName name="_xlnm.Print_Area" localSheetId="44">'AT18_Details_Community '!$A$1:$F$39</definedName>
    <definedName name="_xlnm.Print_Area" localSheetId="3">'AT-1-Gen_Info '!$A$1:$T$55</definedName>
    <definedName name="_xlnm.Print_Area" localSheetId="47">'AT-21'!$A$1:$K$39</definedName>
    <definedName name="_xlnm.Print_Area" localSheetId="48">'AT-22'!$A$1:$O$37</definedName>
    <definedName name="_xlnm.Print_Area" localSheetId="49">'AT-23 MIS'!$A$1:$AB$41</definedName>
    <definedName name="_xlnm.Print_Area" localSheetId="50">'AT-23A _AMS'!$A$1:$P$41</definedName>
    <definedName name="_xlnm.Print_Area" localSheetId="51">'AT-24'!$A$1:$M$40</definedName>
    <definedName name="_xlnm.Print_Area" localSheetId="52">'AT-25'!$A$1:$H$59</definedName>
    <definedName name="_xlnm.Print_Area" localSheetId="54">AT26_NoWD!$A$1:$L$33</definedName>
    <definedName name="_xlnm.Print_Area" localSheetId="55">AT26A_NoWD!$A$1:$K$31</definedName>
    <definedName name="_xlnm.Print_Area" localSheetId="56">AT27_Req_FG_CA_Pry!$A$1:$R$49</definedName>
    <definedName name="_xlnm.Print_Area" localSheetId="57">'AT27A_Req_FG_CA_U Pry '!$A$1:$T$50</definedName>
    <definedName name="_xlnm.Print_Area" localSheetId="58">'AT27B_Req_FG_CA_N CLP'!$A$1:$N$51</definedName>
    <definedName name="_xlnm.Print_Area" localSheetId="59">'AT27C_Req_FG_Drought -Pry '!$A$1:$N$50</definedName>
    <definedName name="_xlnm.Print_Area" localSheetId="60">'AT27D_Req_FG_Drought -UPry '!$A$1:$N$49</definedName>
    <definedName name="_xlnm.Print_Area" localSheetId="62">'AT-28A_RqmtPlinthArea'!$A$1:$S$41</definedName>
    <definedName name="_xlnm.Print_Area" localSheetId="63">AT29_K_D!$A$1:$AF$39</definedName>
    <definedName name="_xlnm.Print_Area" localSheetId="4">'AT-2-S1 BUDGET'!$A$1:$V$36</definedName>
    <definedName name="_xlnm.Print_Area" localSheetId="6">'AT-3'!$A$1:$H$39</definedName>
    <definedName name="_xlnm.Print_Area" localSheetId="64">'AT-30_Coook-cum-Helper'!$A$1:$L$40</definedName>
    <definedName name="_xlnm.Print_Area" localSheetId="66">'AT32_Drought Pry Util'!$A$1:$L$41</definedName>
    <definedName name="_xlnm.Print_Area" localSheetId="67">'AT-32A Drought UPry Util'!$A$1:$L$41</definedName>
    <definedName name="_xlnm.Print_Area" localSheetId="7">'AT3A_cvrg(Insti)_PY'!$A$1:$M$45</definedName>
    <definedName name="_xlnm.Print_Area" localSheetId="8">'AT3B_cvrg(Insti)_UPY '!$A$1:$N$44</definedName>
    <definedName name="_xlnm.Print_Area" localSheetId="9">'AT3C_cvrg(Insti)_UPY '!$A$1:$N$45</definedName>
    <definedName name="_xlnm.Print_Area" localSheetId="12">'AT-4B'!$A$1:$G$38</definedName>
    <definedName name="_xlnm.Print_Area" localSheetId="24">'AT-8_Hon_CCH_Pry'!$A$1:$V$44</definedName>
    <definedName name="_xlnm.Print_Area" localSheetId="25">'AT-8A_Hon_CCH_UPry'!$A$1:$V$44</definedName>
    <definedName name="_xlnm.Print_Area" localSheetId="26">AT9_TA!$A$1:$I$40</definedName>
    <definedName name="_xlnm.Print_Area" localSheetId="1">Contents!$A$1:$C$65</definedName>
    <definedName name="_xlnm.Print_Area" localSheetId="10">'enrolment vs availed_PY'!$A$1:$Q$44</definedName>
    <definedName name="_xlnm.Print_Area" localSheetId="11">'enrolment vs availed_UPY'!$A$1:$Q$45</definedName>
    <definedName name="_xlnm.Print_Area" localSheetId="38">'Mode of cooking'!$A$1:$H$38</definedName>
    <definedName name="_xlnm.Print_Area" localSheetId="2">Sheet1!$A$1:$J$24</definedName>
    <definedName name="_xlnm.Print_Area" localSheetId="53">'Sheet1 (2)'!$A$1:$M$21</definedName>
    <definedName name="_xlnm.Print_Area" localSheetId="13">T5_PLAN_vs_PRFM!$A$1:$J$42</definedName>
    <definedName name="_xlnm.Print_Area" localSheetId="14">'T5A_PLAN_vs_PRFM '!$A$1:$J$41</definedName>
    <definedName name="_xlnm.Print_Area" localSheetId="15">'T5B_PLAN_vs_PRFM  (2)'!$A$1:$J$41</definedName>
    <definedName name="_xlnm.Print_Area" localSheetId="16">'T5C_Drought_PLAN_vs_PRFM '!$A$1:$J$41</definedName>
    <definedName name="_xlnm.Print_Area" localSheetId="17">'T5D_Drought_PLAN_vs_PRFM  '!$A$1:$J$41</definedName>
    <definedName name="_xlnm.Print_Area" localSheetId="18">T6_FG_py_Utlsn!$A$1:$L$42</definedName>
    <definedName name="_xlnm.Print_Area" localSheetId="19">'T6A_FG_Upy_Utlsn '!$A$1:$L$42</definedName>
    <definedName name="_xlnm.Print_Area" localSheetId="20">T6B_Pay_FG_FCI_Pry!$A$1:$M$43</definedName>
    <definedName name="_xlnm.Print_Area" localSheetId="21">T6C_Coarse_Grain!$A$1:$M$43</definedName>
    <definedName name="_xlnm.Print_Area" localSheetId="22">T7_CC_PY_Utlsn!$A$1:$Q$44</definedName>
    <definedName name="_xlnm.Print_Area" localSheetId="23">'T7ACC_UPY_Utlsn '!$A$1:$Q$43</definedName>
  </definedNames>
  <calcPr calcId="124519"/>
</workbook>
</file>

<file path=xl/calcChain.xml><?xml version="1.0" encoding="utf-8"?>
<calcChain xmlns="http://schemas.openxmlformats.org/spreadsheetml/2006/main">
  <c r="F37" i="5"/>
  <c r="D32" i="141"/>
  <c r="G41" i="60"/>
  <c r="J35" i="93"/>
  <c r="H35"/>
  <c r="F35"/>
  <c r="Q35" i="60" l="1"/>
  <c r="L39" i="75"/>
  <c r="N38"/>
  <c r="K39" i="7"/>
  <c r="M38"/>
  <c r="F39" i="74"/>
  <c r="F38"/>
  <c r="F37"/>
  <c r="E37" i="5"/>
  <c r="E36"/>
  <c r="C36"/>
  <c r="S12" i="47"/>
  <c r="S13"/>
  <c r="S14"/>
  <c r="S15"/>
  <c r="S16"/>
  <c r="S17"/>
  <c r="S18"/>
  <c r="S19"/>
  <c r="S20"/>
  <c r="S21"/>
  <c r="S22"/>
  <c r="S23"/>
  <c r="S24"/>
  <c r="S25"/>
  <c r="S26"/>
  <c r="S27"/>
  <c r="S28"/>
  <c r="S29"/>
  <c r="S30"/>
  <c r="S31"/>
  <c r="S11"/>
  <c r="U11" s="1"/>
  <c r="T12" i="60"/>
  <c r="T13"/>
  <c r="T14"/>
  <c r="T15"/>
  <c r="T16"/>
  <c r="T17"/>
  <c r="T18"/>
  <c r="T19"/>
  <c r="T20"/>
  <c r="T21"/>
  <c r="T22"/>
  <c r="T23"/>
  <c r="T24"/>
  <c r="T25"/>
  <c r="T26"/>
  <c r="T27"/>
  <c r="T28"/>
  <c r="T29"/>
  <c r="T30"/>
  <c r="T31"/>
  <c r="T11"/>
  <c r="T32" s="1"/>
  <c r="S12"/>
  <c r="S13"/>
  <c r="S14"/>
  <c r="S15"/>
  <c r="S16"/>
  <c r="S17"/>
  <c r="S18"/>
  <c r="S19"/>
  <c r="S20"/>
  <c r="S21"/>
  <c r="S22"/>
  <c r="S23"/>
  <c r="S24"/>
  <c r="S25"/>
  <c r="S26"/>
  <c r="S27"/>
  <c r="S28"/>
  <c r="S29"/>
  <c r="S30"/>
  <c r="S31"/>
  <c r="S32"/>
  <c r="S11"/>
  <c r="S32" i="47"/>
  <c r="U12"/>
  <c r="U13"/>
  <c r="U14"/>
  <c r="U15"/>
  <c r="U16"/>
  <c r="U17"/>
  <c r="U18"/>
  <c r="U19"/>
  <c r="U20"/>
  <c r="U21"/>
  <c r="U22"/>
  <c r="U23"/>
  <c r="U24"/>
  <c r="U25"/>
  <c r="U26"/>
  <c r="U27"/>
  <c r="U28"/>
  <c r="U29"/>
  <c r="U30"/>
  <c r="U31"/>
  <c r="R12" i="60"/>
  <c r="R13"/>
  <c r="R14"/>
  <c r="R15"/>
  <c r="R16"/>
  <c r="R17"/>
  <c r="R18"/>
  <c r="R19"/>
  <c r="R20"/>
  <c r="R21"/>
  <c r="R22"/>
  <c r="R23"/>
  <c r="R24"/>
  <c r="R25"/>
  <c r="R26"/>
  <c r="R27"/>
  <c r="R28"/>
  <c r="R29"/>
  <c r="R30"/>
  <c r="R31"/>
  <c r="R11"/>
  <c r="K11" i="65" l="1"/>
  <c r="K12"/>
  <c r="K13"/>
  <c r="K14"/>
  <c r="K15"/>
  <c r="K16"/>
  <c r="K17"/>
  <c r="K18"/>
  <c r="K19"/>
  <c r="K20"/>
  <c r="K21"/>
  <c r="K22"/>
  <c r="K23"/>
  <c r="K24"/>
  <c r="K25"/>
  <c r="K26"/>
  <c r="K27"/>
  <c r="K28"/>
  <c r="K29"/>
  <c r="K30"/>
  <c r="K31"/>
  <c r="N11"/>
  <c r="J16" i="127"/>
  <c r="J14"/>
  <c r="J33" s="1"/>
  <c r="H33"/>
  <c r="I33" i="16" l="1"/>
  <c r="J13"/>
  <c r="J14"/>
  <c r="J15"/>
  <c r="J16"/>
  <c r="J17"/>
  <c r="J18"/>
  <c r="J19"/>
  <c r="J20"/>
  <c r="J21"/>
  <c r="J22"/>
  <c r="J23"/>
  <c r="J24"/>
  <c r="J25"/>
  <c r="J26"/>
  <c r="J27"/>
  <c r="J28"/>
  <c r="J29"/>
  <c r="J30"/>
  <c r="J31"/>
  <c r="J32"/>
  <c r="J12"/>
  <c r="J33" s="1"/>
  <c r="H12" i="105" l="1"/>
  <c r="H13"/>
  <c r="H14"/>
  <c r="H15"/>
  <c r="H16"/>
  <c r="H17"/>
  <c r="H18"/>
  <c r="H19"/>
  <c r="H20"/>
  <c r="H21"/>
  <c r="H22"/>
  <c r="H11"/>
  <c r="G12" i="29" l="1"/>
  <c r="G13"/>
  <c r="G14"/>
  <c r="G15"/>
  <c r="G16"/>
  <c r="G17"/>
  <c r="G18"/>
  <c r="G19"/>
  <c r="G20"/>
  <c r="G21"/>
  <c r="G22"/>
  <c r="G23"/>
  <c r="G24"/>
  <c r="G25"/>
  <c r="G26"/>
  <c r="G27"/>
  <c r="G28"/>
  <c r="G29"/>
  <c r="G30"/>
  <c r="G31"/>
  <c r="G11"/>
  <c r="E32" i="144"/>
  <c r="F32"/>
  <c r="C32"/>
  <c r="J27" i="93"/>
  <c r="J13"/>
  <c r="J14"/>
  <c r="J15"/>
  <c r="J16"/>
  <c r="J17"/>
  <c r="J18"/>
  <c r="J19"/>
  <c r="J20"/>
  <c r="J21"/>
  <c r="J22"/>
  <c r="J23"/>
  <c r="J24"/>
  <c r="J25"/>
  <c r="J26"/>
  <c r="J28"/>
  <c r="J29"/>
  <c r="J30"/>
  <c r="J31"/>
  <c r="J32"/>
  <c r="D30" i="124"/>
  <c r="J13" i="4" l="1"/>
  <c r="J14"/>
  <c r="J15"/>
  <c r="J16"/>
  <c r="J17"/>
  <c r="J18"/>
  <c r="J19"/>
  <c r="J20"/>
  <c r="J21"/>
  <c r="J22"/>
  <c r="J23"/>
  <c r="J24"/>
  <c r="J25"/>
  <c r="J26"/>
  <c r="J27"/>
  <c r="J28"/>
  <c r="J29"/>
  <c r="J30"/>
  <c r="J31"/>
  <c r="J32"/>
  <c r="J12" l="1"/>
  <c r="L32" i="60"/>
  <c r="J33" i="4" l="1"/>
  <c r="S14" i="114" l="1"/>
  <c r="S15"/>
  <c r="S17"/>
  <c r="S18"/>
  <c r="S19"/>
  <c r="S21"/>
  <c r="S22"/>
  <c r="S23"/>
  <c r="S24"/>
  <c r="S26"/>
  <c r="S27"/>
  <c r="S28"/>
  <c r="S29"/>
  <c r="S30"/>
  <c r="S32"/>
  <c r="S33"/>
  <c r="R14"/>
  <c r="R15"/>
  <c r="R16"/>
  <c r="R17"/>
  <c r="R18"/>
  <c r="R19"/>
  <c r="R20"/>
  <c r="R21"/>
  <c r="R22"/>
  <c r="R23"/>
  <c r="R24"/>
  <c r="R25"/>
  <c r="R26"/>
  <c r="R27"/>
  <c r="R28"/>
  <c r="R29"/>
  <c r="R30"/>
  <c r="R31"/>
  <c r="R32"/>
  <c r="R33"/>
  <c r="Q14"/>
  <c r="Q15"/>
  <c r="Q16"/>
  <c r="Q17"/>
  <c r="Q18"/>
  <c r="Q19"/>
  <c r="Q20"/>
  <c r="Q21"/>
  <c r="Q22"/>
  <c r="Q23"/>
  <c r="Q24"/>
  <c r="Q25"/>
  <c r="Q26"/>
  <c r="Q27"/>
  <c r="Q28"/>
  <c r="Q29"/>
  <c r="Q30"/>
  <c r="Q31"/>
  <c r="Q32"/>
  <c r="Q33"/>
  <c r="S13"/>
  <c r="R13"/>
  <c r="Q13"/>
  <c r="S16"/>
  <c r="S20"/>
  <c r="S25"/>
  <c r="S31"/>
  <c r="R15" i="88"/>
  <c r="R16"/>
  <c r="R17"/>
  <c r="R18"/>
  <c r="R19"/>
  <c r="R20"/>
  <c r="R21"/>
  <c r="R22"/>
  <c r="R23"/>
  <c r="R24"/>
  <c r="R25"/>
  <c r="R26"/>
  <c r="R27"/>
  <c r="R28"/>
  <c r="R29"/>
  <c r="R30"/>
  <c r="R31"/>
  <c r="R32"/>
  <c r="R33"/>
  <c r="R34"/>
  <c r="Q15"/>
  <c r="Q16"/>
  <c r="Q17"/>
  <c r="Q18"/>
  <c r="Q19"/>
  <c r="Q20"/>
  <c r="Q21"/>
  <c r="Q22"/>
  <c r="Q23"/>
  <c r="Q24"/>
  <c r="Q25"/>
  <c r="Q26"/>
  <c r="Q27"/>
  <c r="Q28"/>
  <c r="Q29"/>
  <c r="Q30"/>
  <c r="Q31"/>
  <c r="Q32"/>
  <c r="Q33"/>
  <c r="Q34"/>
  <c r="R14"/>
  <c r="Q14"/>
  <c r="M15"/>
  <c r="M16"/>
  <c r="M17"/>
  <c r="M18"/>
  <c r="M19"/>
  <c r="M20"/>
  <c r="M21"/>
  <c r="M22"/>
  <c r="M23"/>
  <c r="M24"/>
  <c r="M25"/>
  <c r="M26"/>
  <c r="M27"/>
  <c r="M28"/>
  <c r="M29"/>
  <c r="M30"/>
  <c r="M31"/>
  <c r="M32"/>
  <c r="M33"/>
  <c r="M34"/>
  <c r="M14"/>
  <c r="S14" s="1"/>
  <c r="K35"/>
  <c r="L35"/>
  <c r="Q35" l="1"/>
  <c r="J11" i="152" l="1"/>
  <c r="J12"/>
  <c r="J13"/>
  <c r="J14"/>
  <c r="J15"/>
  <c r="J16"/>
  <c r="J17"/>
  <c r="J18"/>
  <c r="J19"/>
  <c r="J20"/>
  <c r="J21"/>
  <c r="J22"/>
  <c r="J23"/>
  <c r="J24"/>
  <c r="J25"/>
  <c r="J26"/>
  <c r="J27"/>
  <c r="J28"/>
  <c r="J29"/>
  <c r="J30"/>
  <c r="X13" i="101" l="1"/>
  <c r="X14"/>
  <c r="X15"/>
  <c r="X16"/>
  <c r="X17"/>
  <c r="X18"/>
  <c r="X19"/>
  <c r="X20"/>
  <c r="X21"/>
  <c r="X22"/>
  <c r="X23"/>
  <c r="X24"/>
  <c r="X25"/>
  <c r="X26"/>
  <c r="X27"/>
  <c r="X28"/>
  <c r="X29"/>
  <c r="X30"/>
  <c r="X31"/>
  <c r="X32"/>
  <c r="X12"/>
  <c r="Z13"/>
  <c r="Z14"/>
  <c r="Z15"/>
  <c r="Z16"/>
  <c r="Z17"/>
  <c r="Z18"/>
  <c r="Z19"/>
  <c r="Z20"/>
  <c r="Z21"/>
  <c r="Z22"/>
  <c r="Z23"/>
  <c r="Z24"/>
  <c r="Z25"/>
  <c r="Z26"/>
  <c r="Z27"/>
  <c r="Z28"/>
  <c r="Z29"/>
  <c r="Z30"/>
  <c r="Z31"/>
  <c r="Z32"/>
  <c r="Z12"/>
  <c r="AB13"/>
  <c r="AB14"/>
  <c r="AB15"/>
  <c r="AB16"/>
  <c r="AB17"/>
  <c r="AB18"/>
  <c r="AB19"/>
  <c r="AB20"/>
  <c r="AB21"/>
  <c r="AB22"/>
  <c r="AB23"/>
  <c r="AB24"/>
  <c r="AB25"/>
  <c r="AB26"/>
  <c r="AB27"/>
  <c r="AB28"/>
  <c r="AB29"/>
  <c r="AB30"/>
  <c r="AB31"/>
  <c r="AB32"/>
  <c r="AB12"/>
  <c r="AA33"/>
  <c r="Y33"/>
  <c r="W33"/>
  <c r="I33" i="74" l="1"/>
  <c r="F13" i="4" l="1"/>
  <c r="F14"/>
  <c r="F15"/>
  <c r="F16"/>
  <c r="F17"/>
  <c r="F18"/>
  <c r="F19"/>
  <c r="F20"/>
  <c r="F21"/>
  <c r="F22"/>
  <c r="F23"/>
  <c r="F24"/>
  <c r="F25"/>
  <c r="F26"/>
  <c r="F27"/>
  <c r="F28"/>
  <c r="F29"/>
  <c r="F30"/>
  <c r="F31"/>
  <c r="F32"/>
  <c r="D33" i="5" l="1"/>
  <c r="E33"/>
  <c r="F33"/>
  <c r="H33"/>
  <c r="I33"/>
  <c r="J33"/>
  <c r="K33"/>
  <c r="G22" i="96" l="1"/>
  <c r="J34" i="114"/>
  <c r="K34"/>
  <c r="K14" i="86"/>
  <c r="K15"/>
  <c r="K16"/>
  <c r="K17"/>
  <c r="K18"/>
  <c r="K19"/>
  <c r="K20"/>
  <c r="K21"/>
  <c r="K22"/>
  <c r="K23"/>
  <c r="K24"/>
  <c r="K25"/>
  <c r="K26"/>
  <c r="K27"/>
  <c r="K28"/>
  <c r="K29"/>
  <c r="K30"/>
  <c r="K31"/>
  <c r="K32"/>
  <c r="K33"/>
  <c r="K13"/>
  <c r="D34"/>
  <c r="E34"/>
  <c r="U33" i="101" l="1"/>
  <c r="S33"/>
  <c r="Q33"/>
  <c r="O33"/>
  <c r="M33"/>
  <c r="K33"/>
  <c r="I33"/>
  <c r="G33"/>
  <c r="E33"/>
  <c r="D33"/>
  <c r="C33"/>
  <c r="D33" i="119"/>
  <c r="E31" i="152"/>
  <c r="F31"/>
  <c r="G31"/>
  <c r="H31"/>
  <c r="I31"/>
  <c r="D31"/>
  <c r="J10"/>
  <c r="J31" s="1"/>
  <c r="F9" i="100"/>
  <c r="F10"/>
  <c r="F11"/>
  <c r="F12"/>
  <c r="F13"/>
  <c r="F14"/>
  <c r="F15"/>
  <c r="F16"/>
  <c r="F17"/>
  <c r="F18"/>
  <c r="F19"/>
  <c r="F20"/>
  <c r="F21"/>
  <c r="F22"/>
  <c r="F23"/>
  <c r="F24"/>
  <c r="F25"/>
  <c r="F26"/>
  <c r="F27"/>
  <c r="F28"/>
  <c r="F29"/>
  <c r="D10" i="141"/>
  <c r="D11"/>
  <c r="D12"/>
  <c r="D13"/>
  <c r="D14"/>
  <c r="D15"/>
  <c r="D16"/>
  <c r="D17"/>
  <c r="D18"/>
  <c r="D19"/>
  <c r="D20"/>
  <c r="D21"/>
  <c r="D22"/>
  <c r="D23"/>
  <c r="D24"/>
  <c r="D25"/>
  <c r="D26"/>
  <c r="D27"/>
  <c r="D28"/>
  <c r="D29"/>
  <c r="D9"/>
  <c r="D30" s="1"/>
  <c r="G13" i="1"/>
  <c r="G14"/>
  <c r="G15"/>
  <c r="G16"/>
  <c r="G17"/>
  <c r="G18"/>
  <c r="G19"/>
  <c r="G20"/>
  <c r="G21"/>
  <c r="G22"/>
  <c r="G23"/>
  <c r="G24"/>
  <c r="G25"/>
  <c r="G26"/>
  <c r="G27"/>
  <c r="G28"/>
  <c r="G29"/>
  <c r="G30"/>
  <c r="G31"/>
  <c r="G32"/>
  <c r="G12"/>
  <c r="H31" i="155" l="1"/>
  <c r="I31"/>
  <c r="J31"/>
  <c r="K31"/>
  <c r="L31"/>
  <c r="M31"/>
  <c r="N31"/>
  <c r="O31"/>
  <c r="F31"/>
  <c r="H32" i="59"/>
  <c r="I32"/>
  <c r="J32"/>
  <c r="K32"/>
  <c r="L32"/>
  <c r="D32"/>
  <c r="C32"/>
  <c r="G32"/>
  <c r="L13" i="1"/>
  <c r="L14"/>
  <c r="L15"/>
  <c r="L16"/>
  <c r="L17"/>
  <c r="L18"/>
  <c r="L19"/>
  <c r="L20"/>
  <c r="L21"/>
  <c r="L22"/>
  <c r="L23"/>
  <c r="L24"/>
  <c r="L25"/>
  <c r="L26"/>
  <c r="L27"/>
  <c r="L28"/>
  <c r="L29"/>
  <c r="L30"/>
  <c r="L31"/>
  <c r="L32"/>
  <c r="L12"/>
  <c r="G15" i="100" l="1"/>
  <c r="F30" l="1"/>
  <c r="G30"/>
  <c r="D32" i="58" l="1"/>
  <c r="E32"/>
  <c r="F32"/>
  <c r="G32"/>
  <c r="H32"/>
  <c r="I32"/>
  <c r="J32"/>
  <c r="K32"/>
  <c r="L32"/>
  <c r="M32"/>
  <c r="N32"/>
  <c r="C32"/>
  <c r="D33" i="1"/>
  <c r="E33"/>
  <c r="F33"/>
  <c r="G33"/>
  <c r="H33"/>
  <c r="I33"/>
  <c r="J33"/>
  <c r="K33"/>
  <c r="L33"/>
  <c r="C33"/>
  <c r="D30" i="100"/>
  <c r="E30"/>
  <c r="C30"/>
  <c r="D31" i="155" l="1"/>
  <c r="E31"/>
  <c r="C31"/>
  <c r="G12" i="60" l="1"/>
  <c r="G13"/>
  <c r="G14"/>
  <c r="G15"/>
  <c r="G16"/>
  <c r="G17"/>
  <c r="G18"/>
  <c r="G19"/>
  <c r="G20"/>
  <c r="G21"/>
  <c r="G22"/>
  <c r="G23"/>
  <c r="G24"/>
  <c r="G25"/>
  <c r="G26"/>
  <c r="G27"/>
  <c r="G28"/>
  <c r="G29"/>
  <c r="G30"/>
  <c r="G31"/>
  <c r="D32"/>
  <c r="E32"/>
  <c r="F32"/>
  <c r="D33" i="93" l="1"/>
  <c r="F34" i="75" l="1"/>
  <c r="J25" i="86" l="1"/>
  <c r="J26"/>
  <c r="J14" l="1"/>
  <c r="J15"/>
  <c r="J16"/>
  <c r="J17"/>
  <c r="J18"/>
  <c r="J19"/>
  <c r="J20"/>
  <c r="J21"/>
  <c r="J22"/>
  <c r="J23"/>
  <c r="J24"/>
  <c r="J27"/>
  <c r="J28"/>
  <c r="J29"/>
  <c r="J30"/>
  <c r="J31"/>
  <c r="J32"/>
  <c r="J33"/>
  <c r="U20" i="96" l="1"/>
  <c r="H33" i="4" l="1"/>
  <c r="N32" i="60"/>
  <c r="G18" i="14" l="1"/>
  <c r="H17" s="1"/>
  <c r="D33" i="74" l="1"/>
  <c r="E33"/>
  <c r="F33"/>
  <c r="H33"/>
  <c r="J33"/>
  <c r="K33"/>
  <c r="Q32" i="60" l="1"/>
  <c r="D33" i="13" l="1"/>
  <c r="E33"/>
  <c r="F33"/>
  <c r="H33"/>
  <c r="I13"/>
  <c r="I14"/>
  <c r="I15"/>
  <c r="I16"/>
  <c r="I17"/>
  <c r="I18"/>
  <c r="I19"/>
  <c r="I20"/>
  <c r="I21"/>
  <c r="I22"/>
  <c r="I23"/>
  <c r="I24"/>
  <c r="I25"/>
  <c r="I26"/>
  <c r="I27"/>
  <c r="I28"/>
  <c r="I29"/>
  <c r="I30"/>
  <c r="I31"/>
  <c r="I32"/>
  <c r="I12"/>
  <c r="D34" i="114"/>
  <c r="G34"/>
  <c r="H34"/>
  <c r="I34"/>
  <c r="L34"/>
  <c r="N34"/>
  <c r="O34"/>
  <c r="T34"/>
  <c r="U34"/>
  <c r="V34"/>
  <c r="D35" i="88"/>
  <c r="G35"/>
  <c r="H35"/>
  <c r="I35"/>
  <c r="N35"/>
  <c r="O35"/>
  <c r="T35"/>
  <c r="U35"/>
  <c r="G34" i="75"/>
  <c r="I34"/>
  <c r="J34"/>
  <c r="L34"/>
  <c r="M34"/>
  <c r="N34"/>
  <c r="D35" i="7"/>
  <c r="F35"/>
  <c r="G35"/>
  <c r="I35"/>
  <c r="J35"/>
  <c r="L35"/>
  <c r="M35"/>
  <c r="G33" i="5" l="1"/>
  <c r="E34" i="114"/>
  <c r="H34" i="75"/>
  <c r="I33" i="13"/>
  <c r="L33" i="74"/>
  <c r="G33"/>
  <c r="P34" i="114"/>
  <c r="K34" i="75"/>
  <c r="Q34" l="1"/>
  <c r="M34" i="114"/>
  <c r="R34"/>
  <c r="E35" i="7"/>
  <c r="N35"/>
  <c r="Q34" i="114" l="1"/>
  <c r="H35" i="7"/>
  <c r="K35"/>
  <c r="S34" i="114"/>
  <c r="P34" i="75" l="1"/>
  <c r="O34"/>
  <c r="C35" i="7" l="1"/>
  <c r="J13" i="86"/>
  <c r="M32" i="60" l="1"/>
  <c r="O32"/>
  <c r="P35" i="7" l="1"/>
  <c r="O35"/>
  <c r="Q35"/>
  <c r="P35" i="88"/>
  <c r="M35"/>
  <c r="L33" i="5" l="1"/>
  <c r="R35" i="88"/>
  <c r="J35"/>
  <c r="V35"/>
  <c r="C35"/>
  <c r="C33" i="13"/>
  <c r="C34" i="114"/>
  <c r="F34" i="86"/>
  <c r="G34"/>
  <c r="H34"/>
  <c r="I34"/>
  <c r="J34"/>
  <c r="K34"/>
  <c r="L34"/>
  <c r="M34"/>
  <c r="S35" i="88" l="1"/>
  <c r="C33" i="74"/>
  <c r="C33" i="5"/>
  <c r="C31" i="152" l="1"/>
  <c r="E30" i="141"/>
  <c r="F30"/>
  <c r="G30"/>
  <c r="Q26" i="96" l="1"/>
  <c r="M26"/>
  <c r="L26"/>
  <c r="L27" s="1"/>
  <c r="K26"/>
  <c r="I26"/>
  <c r="H26"/>
  <c r="H27" s="1"/>
  <c r="G26"/>
  <c r="E26"/>
  <c r="D26"/>
  <c r="D27" s="1"/>
  <c r="C26"/>
  <c r="U25"/>
  <c r="O25"/>
  <c r="S25" s="1"/>
  <c r="N25"/>
  <c r="J25"/>
  <c r="F25"/>
  <c r="U24"/>
  <c r="O24"/>
  <c r="S24" s="1"/>
  <c r="N24"/>
  <c r="J24"/>
  <c r="F24"/>
  <c r="Q22"/>
  <c r="M22"/>
  <c r="K22"/>
  <c r="N22" s="1"/>
  <c r="I22"/>
  <c r="E22"/>
  <c r="U22" s="1"/>
  <c r="C22"/>
  <c r="U21"/>
  <c r="U19"/>
  <c r="U18"/>
  <c r="U17"/>
  <c r="U16"/>
  <c r="F26" l="1"/>
  <c r="V25"/>
  <c r="E27"/>
  <c r="V24"/>
  <c r="J22"/>
  <c r="F22"/>
  <c r="F27" s="1"/>
  <c r="M27"/>
  <c r="I27"/>
  <c r="Q27"/>
  <c r="U27" s="1"/>
  <c r="O22"/>
  <c r="R22" s="1"/>
  <c r="K27"/>
  <c r="G27"/>
  <c r="R24"/>
  <c r="R25"/>
  <c r="O26"/>
  <c r="R26" s="1"/>
  <c r="U26"/>
  <c r="C27"/>
  <c r="J26"/>
  <c r="N26"/>
  <c r="N27" s="1"/>
  <c r="S22" l="1"/>
  <c r="V22" s="1"/>
  <c r="J27"/>
  <c r="O27"/>
  <c r="R27" s="1"/>
  <c r="S26"/>
  <c r="V26" s="1"/>
  <c r="S27" l="1"/>
  <c r="V27" s="1"/>
  <c r="K11" i="105"/>
  <c r="E22" i="138" l="1"/>
  <c r="O22" i="108" l="1"/>
  <c r="K22"/>
  <c r="J22" i="105"/>
  <c r="K22" s="1"/>
  <c r="C30" i="141" l="1"/>
  <c r="V13" i="101" l="1"/>
  <c r="V14"/>
  <c r="V15"/>
  <c r="V16"/>
  <c r="V17"/>
  <c r="V18"/>
  <c r="V19"/>
  <c r="V20"/>
  <c r="V21"/>
  <c r="V22"/>
  <c r="V23"/>
  <c r="V24"/>
  <c r="V25"/>
  <c r="V26"/>
  <c r="V27"/>
  <c r="V28"/>
  <c r="V29"/>
  <c r="V30"/>
  <c r="V31"/>
  <c r="V32"/>
  <c r="V12"/>
  <c r="T13"/>
  <c r="T14"/>
  <c r="T15"/>
  <c r="T16"/>
  <c r="T17"/>
  <c r="T18"/>
  <c r="T19"/>
  <c r="T20"/>
  <c r="T21"/>
  <c r="T22"/>
  <c r="T23"/>
  <c r="T24"/>
  <c r="T25"/>
  <c r="T26"/>
  <c r="T27"/>
  <c r="T28"/>
  <c r="T29"/>
  <c r="T30"/>
  <c r="T31"/>
  <c r="T32"/>
  <c r="T12"/>
  <c r="R13"/>
  <c r="R14"/>
  <c r="R15"/>
  <c r="R16"/>
  <c r="R17"/>
  <c r="R18"/>
  <c r="R19"/>
  <c r="R20"/>
  <c r="R21"/>
  <c r="R22"/>
  <c r="R23"/>
  <c r="R24"/>
  <c r="R25"/>
  <c r="R26"/>
  <c r="R27"/>
  <c r="R28"/>
  <c r="R29"/>
  <c r="R30"/>
  <c r="R31"/>
  <c r="R32"/>
  <c r="R12"/>
  <c r="P13"/>
  <c r="P14"/>
  <c r="P15"/>
  <c r="P16"/>
  <c r="P17"/>
  <c r="P18"/>
  <c r="P19"/>
  <c r="P20"/>
  <c r="P21"/>
  <c r="P22"/>
  <c r="P23"/>
  <c r="P24"/>
  <c r="P25"/>
  <c r="P26"/>
  <c r="P27"/>
  <c r="P28"/>
  <c r="P29"/>
  <c r="P30"/>
  <c r="P31"/>
  <c r="P32"/>
  <c r="P12"/>
  <c r="N13"/>
  <c r="N14"/>
  <c r="N15"/>
  <c r="N16"/>
  <c r="N17"/>
  <c r="N18"/>
  <c r="N19"/>
  <c r="N20"/>
  <c r="N21"/>
  <c r="N22"/>
  <c r="N23"/>
  <c r="N24"/>
  <c r="N25"/>
  <c r="N26"/>
  <c r="N27"/>
  <c r="N28"/>
  <c r="N29"/>
  <c r="N30"/>
  <c r="N31"/>
  <c r="N32"/>
  <c r="N12"/>
  <c r="L13"/>
  <c r="L14"/>
  <c r="L15"/>
  <c r="L16"/>
  <c r="L17"/>
  <c r="L18"/>
  <c r="L19"/>
  <c r="L20"/>
  <c r="L21"/>
  <c r="L22"/>
  <c r="L23"/>
  <c r="L24"/>
  <c r="L25"/>
  <c r="L26"/>
  <c r="L27"/>
  <c r="L28"/>
  <c r="L29"/>
  <c r="L30"/>
  <c r="L31"/>
  <c r="L32"/>
  <c r="L12"/>
  <c r="J13"/>
  <c r="J14"/>
  <c r="J15"/>
  <c r="J16"/>
  <c r="J17"/>
  <c r="J18"/>
  <c r="J19"/>
  <c r="J20"/>
  <c r="J21"/>
  <c r="J22"/>
  <c r="J23"/>
  <c r="J24"/>
  <c r="J25"/>
  <c r="J26"/>
  <c r="J27"/>
  <c r="J28"/>
  <c r="J29"/>
  <c r="J30"/>
  <c r="J31"/>
  <c r="J32"/>
  <c r="J12"/>
  <c r="H13"/>
  <c r="H14"/>
  <c r="H15"/>
  <c r="H16"/>
  <c r="H17"/>
  <c r="H18"/>
  <c r="H19"/>
  <c r="H20"/>
  <c r="H21"/>
  <c r="H22"/>
  <c r="H23"/>
  <c r="H24"/>
  <c r="H25"/>
  <c r="H26"/>
  <c r="H27"/>
  <c r="H28"/>
  <c r="H29"/>
  <c r="H30"/>
  <c r="H31"/>
  <c r="H32"/>
  <c r="H12"/>
  <c r="F13"/>
  <c r="F14"/>
  <c r="F15"/>
  <c r="F16"/>
  <c r="F17"/>
  <c r="F18"/>
  <c r="F19"/>
  <c r="F20"/>
  <c r="F21"/>
  <c r="F22"/>
  <c r="F23"/>
  <c r="F24"/>
  <c r="F25"/>
  <c r="F26"/>
  <c r="F27"/>
  <c r="F28"/>
  <c r="F29"/>
  <c r="F30"/>
  <c r="F31"/>
  <c r="F32"/>
  <c r="F12"/>
  <c r="F30" i="123" l="1"/>
  <c r="E33" i="93" l="1"/>
  <c r="G33"/>
  <c r="H33"/>
  <c r="I33"/>
  <c r="K33"/>
  <c r="L33"/>
  <c r="G33" i="4" l="1"/>
  <c r="D30" i="123"/>
  <c r="E30"/>
  <c r="H30"/>
  <c r="I30"/>
  <c r="J30"/>
  <c r="K30"/>
  <c r="C30"/>
  <c r="F33" i="101" l="1"/>
  <c r="H33"/>
  <c r="J33"/>
  <c r="L33"/>
  <c r="N33"/>
  <c r="P33"/>
  <c r="R33"/>
  <c r="T33"/>
  <c r="V33"/>
  <c r="G28" i="123"/>
  <c r="G30" s="1"/>
  <c r="D16" i="14" l="1"/>
  <c r="E16"/>
  <c r="F16"/>
  <c r="G16"/>
  <c r="C16"/>
  <c r="H12"/>
  <c r="G25"/>
  <c r="G26" s="1"/>
  <c r="D25"/>
  <c r="E25"/>
  <c r="F25"/>
  <c r="C25"/>
  <c r="H16" l="1"/>
  <c r="H25"/>
  <c r="F26"/>
  <c r="E26"/>
  <c r="D26"/>
  <c r="C26"/>
  <c r="H26" l="1"/>
  <c r="K28" i="96"/>
  <c r="D28" s="1"/>
  <c r="O19" i="98" l="1"/>
  <c r="N19"/>
  <c r="T19" s="1"/>
  <c r="M19"/>
  <c r="S19" s="1"/>
  <c r="F19"/>
  <c r="E19"/>
  <c r="D19"/>
  <c r="S17"/>
  <c r="T17"/>
  <c r="U17"/>
  <c r="J17"/>
  <c r="K17"/>
  <c r="L17"/>
  <c r="F13" i="56"/>
  <c r="G32" i="65"/>
  <c r="E25" i="98"/>
  <c r="F25"/>
  <c r="G25"/>
  <c r="H25"/>
  <c r="I25"/>
  <c r="M25"/>
  <c r="N25"/>
  <c r="O25"/>
  <c r="P25"/>
  <c r="Q25"/>
  <c r="R25"/>
  <c r="D25"/>
  <c r="E21"/>
  <c r="E26" s="1"/>
  <c r="F21"/>
  <c r="F26" s="1"/>
  <c r="G21"/>
  <c r="G26" s="1"/>
  <c r="H21"/>
  <c r="H26" s="1"/>
  <c r="I21"/>
  <c r="I26" s="1"/>
  <c r="M21"/>
  <c r="M26" s="1"/>
  <c r="N21"/>
  <c r="N26" s="1"/>
  <c r="O21"/>
  <c r="O26" s="1"/>
  <c r="P21"/>
  <c r="P26" s="1"/>
  <c r="Q21"/>
  <c r="Q26" s="1"/>
  <c r="R21"/>
  <c r="R26" s="1"/>
  <c r="D21"/>
  <c r="D26" s="1"/>
  <c r="S24"/>
  <c r="S18"/>
  <c r="T18"/>
  <c r="U18"/>
  <c r="J18"/>
  <c r="V18" s="1"/>
  <c r="K18"/>
  <c r="L18"/>
  <c r="X18" s="1"/>
  <c r="S16"/>
  <c r="T16"/>
  <c r="W16" s="1"/>
  <c r="U16"/>
  <c r="J16"/>
  <c r="K16"/>
  <c r="L16"/>
  <c r="J15"/>
  <c r="K15"/>
  <c r="L15"/>
  <c r="S15"/>
  <c r="T15"/>
  <c r="U15"/>
  <c r="W15"/>
  <c r="V15"/>
  <c r="X17" l="1"/>
  <c r="V17"/>
  <c r="X16"/>
  <c r="V16"/>
  <c r="W17"/>
  <c r="K32" i="65"/>
  <c r="W18" i="98"/>
  <c r="K33" i="16"/>
  <c r="H33"/>
  <c r="G33"/>
  <c r="F33"/>
  <c r="E33"/>
  <c r="D30" i="133"/>
  <c r="E30"/>
  <c r="F30"/>
  <c r="G30"/>
  <c r="H30"/>
  <c r="I30"/>
  <c r="J30"/>
  <c r="C30"/>
  <c r="E30" i="135"/>
  <c r="F30"/>
  <c r="D30"/>
  <c r="M30" i="124"/>
  <c r="N30"/>
  <c r="L30"/>
  <c r="D34" i="138"/>
  <c r="E34"/>
  <c r="C34"/>
  <c r="H32" i="145" l="1"/>
  <c r="K32"/>
  <c r="L32"/>
  <c r="M32"/>
  <c r="I15"/>
  <c r="J15" s="1"/>
  <c r="I13"/>
  <c r="I32" s="1"/>
  <c r="M18" i="144"/>
  <c r="N18" s="1"/>
  <c r="M22"/>
  <c r="N22" s="1"/>
  <c r="M26"/>
  <c r="N26" s="1"/>
  <c r="M27"/>
  <c r="N27" s="1"/>
  <c r="M30"/>
  <c r="N30" s="1"/>
  <c r="M12" i="29"/>
  <c r="O12" s="1"/>
  <c r="M18"/>
  <c r="O18" s="1"/>
  <c r="M19"/>
  <c r="O19" s="1"/>
  <c r="M22"/>
  <c r="O22" s="1"/>
  <c r="M24"/>
  <c r="O24" s="1"/>
  <c r="M26"/>
  <c r="O26" s="1"/>
  <c r="M27"/>
  <c r="O27" s="1"/>
  <c r="M30"/>
  <c r="O30" s="1"/>
  <c r="M11"/>
  <c r="J13" i="145" l="1"/>
  <c r="J32" s="1"/>
  <c r="N27" i="29"/>
  <c r="N24"/>
  <c r="N19"/>
  <c r="N12"/>
  <c r="N30"/>
  <c r="N26"/>
  <c r="N22"/>
  <c r="N18"/>
  <c r="O18" i="144"/>
  <c r="O22"/>
  <c r="O26"/>
  <c r="O27"/>
  <c r="O30"/>
  <c r="E13" i="145" l="1"/>
  <c r="O11" i="29"/>
  <c r="N11"/>
  <c r="I30" i="144"/>
  <c r="J30" s="1"/>
  <c r="I27"/>
  <c r="J27" s="1"/>
  <c r="I26"/>
  <c r="J26" s="1"/>
  <c r="I22"/>
  <c r="J22" s="1"/>
  <c r="I18"/>
  <c r="J18" s="1"/>
  <c r="I30" i="29"/>
  <c r="J30" s="1"/>
  <c r="I27"/>
  <c r="J27" s="1"/>
  <c r="I26"/>
  <c r="J26" s="1"/>
  <c r="I24"/>
  <c r="J24" s="1"/>
  <c r="I22"/>
  <c r="J22" s="1"/>
  <c r="I19"/>
  <c r="J19" s="1"/>
  <c r="I18"/>
  <c r="J18" s="1"/>
  <c r="I12"/>
  <c r="J12" s="1"/>
  <c r="I11"/>
  <c r="K11" s="1"/>
  <c r="I23" i="28"/>
  <c r="F23"/>
  <c r="E23"/>
  <c r="G23" s="1"/>
  <c r="D23"/>
  <c r="G22"/>
  <c r="H22" s="1"/>
  <c r="J22" s="1"/>
  <c r="G21"/>
  <c r="H21" s="1"/>
  <c r="J21" s="1"/>
  <c r="G20"/>
  <c r="H20" s="1"/>
  <c r="J20" s="1"/>
  <c r="H19"/>
  <c r="J19" s="1"/>
  <c r="G19"/>
  <c r="G18"/>
  <c r="H18" s="1"/>
  <c r="J18" s="1"/>
  <c r="G17"/>
  <c r="H17" s="1"/>
  <c r="J17" s="1"/>
  <c r="G16"/>
  <c r="H16" s="1"/>
  <c r="J16" s="1"/>
  <c r="H15"/>
  <c r="J15" s="1"/>
  <c r="G15"/>
  <c r="G14"/>
  <c r="H14" s="1"/>
  <c r="J14" s="1"/>
  <c r="G13"/>
  <c r="H13" s="1"/>
  <c r="J13" s="1"/>
  <c r="G12"/>
  <c r="H12" s="1"/>
  <c r="J12" s="1"/>
  <c r="H11"/>
  <c r="J11" s="1"/>
  <c r="G11"/>
  <c r="K23" i="27"/>
  <c r="G12"/>
  <c r="H12" s="1"/>
  <c r="G13"/>
  <c r="H13" s="1"/>
  <c r="G14"/>
  <c r="H14" s="1"/>
  <c r="G15"/>
  <c r="H15" s="1"/>
  <c r="G16"/>
  <c r="H16" s="1"/>
  <c r="G17"/>
  <c r="H17" s="1"/>
  <c r="G18"/>
  <c r="H18" s="1"/>
  <c r="G19"/>
  <c r="H19" s="1"/>
  <c r="G20"/>
  <c r="H20" s="1"/>
  <c r="G21"/>
  <c r="H21" s="1"/>
  <c r="G22"/>
  <c r="H22" s="1"/>
  <c r="G11"/>
  <c r="H11" s="1"/>
  <c r="J11" s="1"/>
  <c r="K30" i="29" l="1"/>
  <c r="K26"/>
  <c r="K22"/>
  <c r="K18"/>
  <c r="K27"/>
  <c r="K24"/>
  <c r="K19"/>
  <c r="K12"/>
  <c r="J11"/>
  <c r="K30" i="144"/>
  <c r="K26"/>
  <c r="K22"/>
  <c r="K18"/>
  <c r="K27"/>
  <c r="H23" i="28"/>
  <c r="J23" s="1"/>
  <c r="D13" i="56" l="1"/>
  <c r="H13"/>
  <c r="J13"/>
  <c r="B13"/>
  <c r="L12"/>
  <c r="C34" i="86"/>
  <c r="L11" i="56" l="1"/>
  <c r="L13" s="1"/>
  <c r="D33" i="16" l="1"/>
  <c r="C33"/>
  <c r="G30" i="135" l="1"/>
  <c r="K33" i="117"/>
  <c r="H33"/>
  <c r="G33"/>
  <c r="E33"/>
  <c r="C33"/>
  <c r="I32"/>
  <c r="F32"/>
  <c r="D32"/>
  <c r="I31"/>
  <c r="F31"/>
  <c r="D31"/>
  <c r="J31" s="1"/>
  <c r="I30"/>
  <c r="F30"/>
  <c r="D30"/>
  <c r="I29"/>
  <c r="F29"/>
  <c r="D29"/>
  <c r="J29" s="1"/>
  <c r="I28"/>
  <c r="F28"/>
  <c r="D28"/>
  <c r="I27"/>
  <c r="F27"/>
  <c r="D27"/>
  <c r="J27" s="1"/>
  <c r="I26"/>
  <c r="F26"/>
  <c r="D26"/>
  <c r="I25"/>
  <c r="F25"/>
  <c r="D25"/>
  <c r="J25" s="1"/>
  <c r="I24"/>
  <c r="F24"/>
  <c r="D24"/>
  <c r="I23"/>
  <c r="F23"/>
  <c r="D23"/>
  <c r="J23" s="1"/>
  <c r="I22"/>
  <c r="F22"/>
  <c r="D22"/>
  <c r="I21"/>
  <c r="F21"/>
  <c r="D21"/>
  <c r="J21" s="1"/>
  <c r="I20"/>
  <c r="F20"/>
  <c r="D20"/>
  <c r="I19"/>
  <c r="F19"/>
  <c r="D19"/>
  <c r="J19" s="1"/>
  <c r="I18"/>
  <c r="F18"/>
  <c r="D18"/>
  <c r="I17"/>
  <c r="F17"/>
  <c r="D17"/>
  <c r="J17" s="1"/>
  <c r="I16"/>
  <c r="F16"/>
  <c r="D16"/>
  <c r="I15"/>
  <c r="F15"/>
  <c r="D15"/>
  <c r="J15" s="1"/>
  <c r="I14"/>
  <c r="F14"/>
  <c r="D14"/>
  <c r="I13"/>
  <c r="F13"/>
  <c r="D13"/>
  <c r="J13" s="1"/>
  <c r="I12"/>
  <c r="F12"/>
  <c r="F33" s="1"/>
  <c r="D12"/>
  <c r="K33" i="26"/>
  <c r="J33"/>
  <c r="I33"/>
  <c r="H33"/>
  <c r="G33"/>
  <c r="F33"/>
  <c r="E33"/>
  <c r="D33"/>
  <c r="C33"/>
  <c r="G20" i="102"/>
  <c r="F20"/>
  <c r="E20"/>
  <c r="D20"/>
  <c r="G29"/>
  <c r="F29"/>
  <c r="E29"/>
  <c r="D29"/>
  <c r="D33" i="117" l="1"/>
  <c r="I33"/>
  <c r="J14"/>
  <c r="J16"/>
  <c r="J18"/>
  <c r="J20"/>
  <c r="J22"/>
  <c r="J24"/>
  <c r="J26"/>
  <c r="J28"/>
  <c r="J30"/>
  <c r="J32"/>
  <c r="J12"/>
  <c r="J33" s="1"/>
  <c r="D30" i="108" l="1"/>
  <c r="E30"/>
  <c r="F30"/>
  <c r="G30"/>
  <c r="H30"/>
  <c r="I30"/>
  <c r="J30"/>
  <c r="K30"/>
  <c r="L30"/>
  <c r="M30"/>
  <c r="N30"/>
  <c r="O30"/>
  <c r="C30"/>
  <c r="D30" i="105"/>
  <c r="E30"/>
  <c r="F30"/>
  <c r="G30"/>
  <c r="I30"/>
  <c r="J30"/>
  <c r="K30"/>
  <c r="C30"/>
  <c r="E33" i="119"/>
  <c r="G33"/>
  <c r="H33"/>
  <c r="I33"/>
  <c r="K33"/>
  <c r="L33"/>
  <c r="M33"/>
  <c r="C33"/>
  <c r="D33" i="66"/>
  <c r="E33"/>
  <c r="F33"/>
  <c r="C33"/>
  <c r="D30" i="132"/>
  <c r="E30"/>
  <c r="F30"/>
  <c r="G30"/>
  <c r="I30"/>
  <c r="J30"/>
  <c r="K30"/>
  <c r="L30"/>
  <c r="C30"/>
  <c r="C33" i="93"/>
  <c r="E30" i="124"/>
  <c r="F30"/>
  <c r="G30"/>
  <c r="H30"/>
  <c r="I30"/>
  <c r="J30"/>
  <c r="K30"/>
  <c r="C30"/>
  <c r="E31" i="103"/>
  <c r="G31"/>
  <c r="C31"/>
  <c r="D30" i="142"/>
  <c r="E30"/>
  <c r="F30"/>
  <c r="G30"/>
  <c r="C30"/>
  <c r="D33" i="4" l="1"/>
  <c r="C33"/>
  <c r="K32" i="60" l="1"/>
  <c r="J32"/>
  <c r="I32"/>
  <c r="H32"/>
  <c r="M31" i="29" l="1"/>
  <c r="I31"/>
  <c r="M31" i="144"/>
  <c r="I31"/>
  <c r="O31" i="29" l="1"/>
  <c r="N31"/>
  <c r="J31"/>
  <c r="K31"/>
  <c r="J31" i="144"/>
  <c r="K31"/>
  <c r="N31"/>
  <c r="O31"/>
  <c r="M29" i="29" l="1"/>
  <c r="I29"/>
  <c r="M29" i="144"/>
  <c r="I29"/>
  <c r="K29" i="29" l="1"/>
  <c r="J29"/>
  <c r="O29"/>
  <c r="N29"/>
  <c r="J29" i="144"/>
  <c r="K29"/>
  <c r="N29"/>
  <c r="O29"/>
  <c r="E15" i="145" l="1"/>
  <c r="H30" i="105"/>
  <c r="F15" i="145" l="1"/>
  <c r="E32"/>
  <c r="M15" i="29"/>
  <c r="I15"/>
  <c r="M15" i="144"/>
  <c r="I15"/>
  <c r="G15" i="145"/>
  <c r="K15" i="29" l="1"/>
  <c r="J15"/>
  <c r="N15"/>
  <c r="O15"/>
  <c r="J15" i="144"/>
  <c r="K15"/>
  <c r="N15"/>
  <c r="O15"/>
  <c r="J12" i="27" l="1"/>
  <c r="J13"/>
  <c r="J14"/>
  <c r="J15"/>
  <c r="J16"/>
  <c r="J17"/>
  <c r="J18"/>
  <c r="J19"/>
  <c r="J20"/>
  <c r="J21"/>
  <c r="J22"/>
  <c r="D32" i="144" l="1"/>
  <c r="M11"/>
  <c r="I11"/>
  <c r="F12" i="93"/>
  <c r="J12" l="1"/>
  <c r="J33" s="1"/>
  <c r="F33"/>
  <c r="J11" i="144"/>
  <c r="K11"/>
  <c r="N11"/>
  <c r="O11"/>
  <c r="F12" i="4" l="1"/>
  <c r="P32" i="60"/>
  <c r="G11"/>
  <c r="G32" l="1"/>
  <c r="M13" i="29" l="1"/>
  <c r="I13"/>
  <c r="M12" i="144"/>
  <c r="I12"/>
  <c r="K13" i="29" l="1"/>
  <c r="J13"/>
  <c r="N13"/>
  <c r="O13"/>
  <c r="J12" i="144"/>
  <c r="K12"/>
  <c r="N12"/>
  <c r="O12"/>
  <c r="F31" i="103" l="1"/>
  <c r="F33" i="4" l="1"/>
  <c r="J23" i="98" l="1"/>
  <c r="S20"/>
  <c r="T20"/>
  <c r="U20"/>
  <c r="J20"/>
  <c r="K20"/>
  <c r="L20"/>
  <c r="X20" l="1"/>
  <c r="V20"/>
  <c r="W20"/>
  <c r="S21"/>
  <c r="U19"/>
  <c r="U21" s="1"/>
  <c r="S23"/>
  <c r="T23"/>
  <c r="U23"/>
  <c r="T24"/>
  <c r="U24"/>
  <c r="J19"/>
  <c r="V19" s="1"/>
  <c r="K19"/>
  <c r="K21" s="1"/>
  <c r="L19"/>
  <c r="K23"/>
  <c r="L23"/>
  <c r="J24"/>
  <c r="J25" s="1"/>
  <c r="K24"/>
  <c r="L24"/>
  <c r="D24" i="115"/>
  <c r="E24"/>
  <c r="F24"/>
  <c r="G24"/>
  <c r="H24"/>
  <c r="C24"/>
  <c r="G46" i="56"/>
  <c r="D46"/>
  <c r="G45"/>
  <c r="D45"/>
  <c r="O32"/>
  <c r="G32"/>
  <c r="J24" i="115" l="1"/>
  <c r="I24"/>
  <c r="L25" i="98"/>
  <c r="T25"/>
  <c r="K25"/>
  <c r="K26"/>
  <c r="U25"/>
  <c r="U26" s="1"/>
  <c r="V23"/>
  <c r="S25"/>
  <c r="S26"/>
  <c r="L21"/>
  <c r="L26" s="1"/>
  <c r="J21"/>
  <c r="J26" s="1"/>
  <c r="T21"/>
  <c r="T26" s="1"/>
  <c r="W24"/>
  <c r="X23"/>
  <c r="X19"/>
  <c r="V21"/>
  <c r="X24"/>
  <c r="V24"/>
  <c r="W23"/>
  <c r="W25" s="1"/>
  <c r="W19"/>
  <c r="X15"/>
  <c r="X21" s="1"/>
  <c r="X25" l="1"/>
  <c r="X26" s="1"/>
  <c r="V25"/>
  <c r="V26" s="1"/>
  <c r="W21"/>
  <c r="W26" s="1"/>
  <c r="J32" i="65"/>
  <c r="I32"/>
  <c r="H32"/>
  <c r="F32"/>
  <c r="E32"/>
  <c r="D32"/>
  <c r="D43" s="1"/>
  <c r="C32"/>
  <c r="L32" l="1"/>
  <c r="N32" i="147"/>
  <c r="M32"/>
  <c r="L32"/>
  <c r="K32"/>
  <c r="J32"/>
  <c r="I32"/>
  <c r="H32"/>
  <c r="G32"/>
  <c r="F32"/>
  <c r="E32"/>
  <c r="C32"/>
  <c r="N32" i="146"/>
  <c r="M32"/>
  <c r="L32"/>
  <c r="K32"/>
  <c r="J32"/>
  <c r="I32"/>
  <c r="H32"/>
  <c r="C32"/>
  <c r="F32"/>
  <c r="G13" i="145"/>
  <c r="G32" s="1"/>
  <c r="C32"/>
  <c r="L32" i="144"/>
  <c r="G32"/>
  <c r="I13" l="1"/>
  <c r="K13" s="1"/>
  <c r="M13"/>
  <c r="I16"/>
  <c r="K16" s="1"/>
  <c r="M16"/>
  <c r="M19"/>
  <c r="I19"/>
  <c r="M21"/>
  <c r="I21"/>
  <c r="M24"/>
  <c r="I24"/>
  <c r="M28"/>
  <c r="I28"/>
  <c r="I14"/>
  <c r="J14" s="1"/>
  <c r="M14"/>
  <c r="I17"/>
  <c r="K17" s="1"/>
  <c r="M17"/>
  <c r="M20"/>
  <c r="I20"/>
  <c r="M23"/>
  <c r="I23"/>
  <c r="M25"/>
  <c r="I25"/>
  <c r="J17"/>
  <c r="J16"/>
  <c r="K14"/>
  <c r="J13"/>
  <c r="G32" i="146"/>
  <c r="E32"/>
  <c r="F13" i="145"/>
  <c r="F32" s="1"/>
  <c r="M32" i="144"/>
  <c r="I32" l="1"/>
  <c r="K32" s="1"/>
  <c r="J25"/>
  <c r="K25"/>
  <c r="J23"/>
  <c r="K23"/>
  <c r="J20"/>
  <c r="K20"/>
  <c r="N17"/>
  <c r="O17"/>
  <c r="N14"/>
  <c r="O14"/>
  <c r="J28"/>
  <c r="K28"/>
  <c r="J24"/>
  <c r="K24"/>
  <c r="J21"/>
  <c r="K21"/>
  <c r="J19"/>
  <c r="K19"/>
  <c r="N16"/>
  <c r="O16"/>
  <c r="N13"/>
  <c r="O13"/>
  <c r="N32"/>
  <c r="O32"/>
  <c r="N25"/>
  <c r="O25"/>
  <c r="N23"/>
  <c r="O23"/>
  <c r="N20"/>
  <c r="O20"/>
  <c r="N28"/>
  <c r="O28"/>
  <c r="N24"/>
  <c r="O24"/>
  <c r="N21"/>
  <c r="O21"/>
  <c r="N19"/>
  <c r="O19"/>
  <c r="J32"/>
  <c r="L32" i="29" l="1"/>
  <c r="F32"/>
  <c r="E32"/>
  <c r="D32"/>
  <c r="C32"/>
  <c r="M28" l="1"/>
  <c r="I28"/>
  <c r="M25"/>
  <c r="I25"/>
  <c r="M23"/>
  <c r="I23"/>
  <c r="M20"/>
  <c r="I20"/>
  <c r="M17"/>
  <c r="I17"/>
  <c r="M16"/>
  <c r="I16"/>
  <c r="M21"/>
  <c r="I21"/>
  <c r="M14"/>
  <c r="I14"/>
  <c r="G32"/>
  <c r="L23" i="27"/>
  <c r="I23"/>
  <c r="F23"/>
  <c r="G23" s="1"/>
  <c r="H23" s="1"/>
  <c r="E23"/>
  <c r="D23"/>
  <c r="K28" i="29" l="1"/>
  <c r="J28"/>
  <c r="N28"/>
  <c r="O28"/>
  <c r="J25"/>
  <c r="K25"/>
  <c r="N25"/>
  <c r="O25"/>
  <c r="J23"/>
  <c r="K23"/>
  <c r="O23"/>
  <c r="N23"/>
  <c r="J20"/>
  <c r="K20"/>
  <c r="O20"/>
  <c r="N20"/>
  <c r="K17"/>
  <c r="J17"/>
  <c r="N17"/>
  <c r="O17"/>
  <c r="J16"/>
  <c r="K16"/>
  <c r="N16"/>
  <c r="O16"/>
  <c r="J21"/>
  <c r="K21"/>
  <c r="O21"/>
  <c r="N21"/>
  <c r="K14"/>
  <c r="J14"/>
  <c r="M32"/>
  <c r="I32"/>
  <c r="N14"/>
  <c r="O14"/>
  <c r="J23" i="27"/>
  <c r="C32" i="60"/>
  <c r="J32" i="29" l="1"/>
  <c r="J35" s="1"/>
  <c r="K32"/>
  <c r="K35" s="1"/>
  <c r="O32"/>
  <c r="N32"/>
  <c r="E35" i="88" l="1"/>
  <c r="F35"/>
  <c r="F34" i="114"/>
</calcChain>
</file>

<file path=xl/comments1.xml><?xml version="1.0" encoding="utf-8"?>
<comments xmlns="http://schemas.openxmlformats.org/spreadsheetml/2006/main">
  <authors>
    <author>admin</author>
  </authors>
  <commentList>
    <comment ref="J32" authorId="0">
      <text>
        <r>
          <rPr>
            <b/>
            <sz val="9"/>
            <color indexed="81"/>
            <rFont val="Tahoma"/>
            <family val="2"/>
          </rPr>
          <t>bill raised by FCI late , now payment done</t>
        </r>
      </text>
    </comment>
  </commentList>
</comments>
</file>

<file path=xl/sharedStrings.xml><?xml version="1.0" encoding="utf-8"?>
<sst xmlns="http://schemas.openxmlformats.org/spreadsheetml/2006/main" count="3497" uniqueCount="1066">
  <si>
    <t>[Mid-Day Meal Scheme]</t>
  </si>
  <si>
    <t>State:</t>
  </si>
  <si>
    <t>S.No.</t>
  </si>
  <si>
    <t>Name of District</t>
  </si>
  <si>
    <t>No. of  Institutions</t>
  </si>
  <si>
    <t xml:space="preserve">(Govt+LB)Schools </t>
  </si>
  <si>
    <t>GA Schools</t>
  </si>
  <si>
    <t>Govt: Government Schools</t>
  </si>
  <si>
    <t>LB: Local Body Schools</t>
  </si>
  <si>
    <t>GA: Govt Aided Schools</t>
  </si>
  <si>
    <t xml:space="preserve"> </t>
  </si>
  <si>
    <t>Date:_________</t>
  </si>
  <si>
    <t>(Only in MS-Excel Format)</t>
  </si>
  <si>
    <t xml:space="preserve">No. of children </t>
  </si>
  <si>
    <t>Total no. of meals served</t>
  </si>
  <si>
    <t>Total</t>
  </si>
  <si>
    <t>[Qnty in MTs]</t>
  </si>
  <si>
    <t>Rice</t>
  </si>
  <si>
    <t>Date:</t>
  </si>
  <si>
    <t>[Rs. in lakh]</t>
  </si>
  <si>
    <t>Sl. No.</t>
  </si>
  <si>
    <t>Primary</t>
  </si>
  <si>
    <t>Upper Primary</t>
  </si>
  <si>
    <r>
      <t xml:space="preserve">State/UT: </t>
    </r>
    <r>
      <rPr>
        <b/>
        <u/>
        <sz val="10"/>
        <rFont val="Arial"/>
        <family val="2"/>
      </rPr>
      <t>____________________</t>
    </r>
  </si>
  <si>
    <t>[Rs. in Lakh]</t>
  </si>
  <si>
    <t>Activities                                                               (Please list item-wise details as far as possible)</t>
  </si>
  <si>
    <t>I</t>
  </si>
  <si>
    <t xml:space="preserve">School Level Expenses </t>
  </si>
  <si>
    <t>i)Form &amp; Stationery</t>
  </si>
  <si>
    <t>Sub Total</t>
  </si>
  <si>
    <t>II</t>
  </si>
  <si>
    <t>ii) Transport &amp; Conveyance</t>
  </si>
  <si>
    <t>iv) Furniture, hardware and consumables etc.</t>
  </si>
  <si>
    <t>Grand Total</t>
  </si>
  <si>
    <t>District</t>
  </si>
  <si>
    <t xml:space="preserve">Completed (C) </t>
  </si>
  <si>
    <t xml:space="preserve">In progress (IP)                    </t>
  </si>
  <si>
    <t xml:space="preserve">Physical </t>
  </si>
  <si>
    <t>*: District-wise allocation made by State/UT out of Central Assistance provided for the purpose.</t>
  </si>
  <si>
    <t>Wheat</t>
  </si>
  <si>
    <t>SC</t>
  </si>
  <si>
    <t>ST</t>
  </si>
  <si>
    <t>OBC</t>
  </si>
  <si>
    <t>Minority</t>
  </si>
  <si>
    <t>Others</t>
  </si>
  <si>
    <t>Male</t>
  </si>
  <si>
    <t>Female</t>
  </si>
  <si>
    <t>Food item</t>
  </si>
  <si>
    <t>Calories</t>
  </si>
  <si>
    <t>Pulses</t>
  </si>
  <si>
    <t>Oil &amp; fat</t>
  </si>
  <si>
    <t>Salt &amp; Condiments</t>
  </si>
  <si>
    <t>Fuel</t>
  </si>
  <si>
    <t>Table-AT-1</t>
  </si>
  <si>
    <t>[MID-DAY MEAL SCHEME]</t>
  </si>
  <si>
    <t>Year</t>
  </si>
  <si>
    <t>Table:AT-2</t>
  </si>
  <si>
    <t>Table: AT-4</t>
  </si>
  <si>
    <t>Table: AT-4A</t>
  </si>
  <si>
    <t>Table: AT-5</t>
  </si>
  <si>
    <t>Table: AT-6</t>
  </si>
  <si>
    <t>Table: AT-7</t>
  </si>
  <si>
    <t>Table: AT-8</t>
  </si>
  <si>
    <t>Table: AT-9</t>
  </si>
  <si>
    <t>Table: AT-10</t>
  </si>
  <si>
    <t>Table: AT-11</t>
  </si>
  <si>
    <t>Table: AT-12</t>
  </si>
  <si>
    <t xml:space="preserve">Lifted from FCI </t>
  </si>
  <si>
    <t xml:space="preserve">Aggregate quantity Consumed at School level </t>
  </si>
  <si>
    <t>Table: AT-6A</t>
  </si>
  <si>
    <t xml:space="preserve">Expenditure           </t>
  </si>
  <si>
    <t>S. No.</t>
  </si>
  <si>
    <t>Month</t>
  </si>
  <si>
    <t>Total No. of Days in the month</t>
  </si>
  <si>
    <t>Anticipated No. of Working Days (3-8)</t>
  </si>
  <si>
    <t>Remarks</t>
  </si>
  <si>
    <t>Vacation Days</t>
  </si>
  <si>
    <t>Holidays outside Vacation period</t>
  </si>
  <si>
    <t>Total Holidays          (4+7)</t>
  </si>
  <si>
    <t xml:space="preserve">Sundays </t>
  </si>
  <si>
    <t>Other School Holidays</t>
  </si>
  <si>
    <t>Anticipated No. of working days</t>
  </si>
  <si>
    <t>Requirement of Foodgrains (in MTs)</t>
  </si>
  <si>
    <t>Table: AT-17</t>
  </si>
  <si>
    <t>Table: AT-3A</t>
  </si>
  <si>
    <t>Table: AT-3B</t>
  </si>
  <si>
    <t xml:space="preserve">Total </t>
  </si>
  <si>
    <t>Table: AT-7A</t>
  </si>
  <si>
    <t xml:space="preserve">Total Cooking cost expenditure                   </t>
  </si>
  <si>
    <t>Govt.</t>
  </si>
  <si>
    <t>Protein content     (in gms)</t>
  </si>
  <si>
    <t>Quantity                 (in gms)</t>
  </si>
  <si>
    <t>No. of Cooks cum helper</t>
  </si>
  <si>
    <t>Govt. aided</t>
  </si>
  <si>
    <t>Local body</t>
  </si>
  <si>
    <t>Table: AT-18</t>
  </si>
  <si>
    <t>Madarsas/ Maqtab</t>
  </si>
  <si>
    <t>State</t>
  </si>
  <si>
    <t>No. of Institutions  serving MDM</t>
  </si>
  <si>
    <t>PERFORMANCE</t>
  </si>
  <si>
    <r>
      <t>Financial (</t>
    </r>
    <r>
      <rPr>
        <b/>
        <i/>
        <sz val="10"/>
        <rFont val="Arial"/>
        <family val="2"/>
      </rPr>
      <t>Rs. in lakh)</t>
    </r>
  </si>
  <si>
    <t>Yet to start</t>
  </si>
  <si>
    <t>This information is based on the Academic Calendar prepared by the Education Department</t>
  </si>
  <si>
    <t xml:space="preserve">Balance requirement of kitchen  cum stores </t>
  </si>
  <si>
    <t>Balance requirement of kitchen  Devices</t>
  </si>
  <si>
    <t>Total No. of Institutions</t>
  </si>
  <si>
    <t>SI.No</t>
  </si>
  <si>
    <t>Component</t>
  </si>
  <si>
    <t>No. of Meals served</t>
  </si>
  <si>
    <t xml:space="preserve">No. of working days on which MDM served </t>
  </si>
  <si>
    <t>Centre</t>
  </si>
  <si>
    <t>Total (col.8+11-14)</t>
  </si>
  <si>
    <t>Central assistance received</t>
  </si>
  <si>
    <t>*Rice</t>
  </si>
  <si>
    <t>*Wheat</t>
  </si>
  <si>
    <t xml:space="preserve">*Norms are only for guidance. Actual number will be determined on the basis of ground reality. </t>
  </si>
  <si>
    <t>Total            (col 3+4+5+6)</t>
  </si>
  <si>
    <t>Total       (col.8+9+10+11)</t>
  </si>
  <si>
    <t>Total       (col.13+14+15+16)</t>
  </si>
  <si>
    <t>SHG</t>
  </si>
  <si>
    <t>NGO</t>
  </si>
  <si>
    <t>PRI - Panchayati Raj Institution</t>
  </si>
  <si>
    <t>SHG - Self Help Group</t>
  </si>
  <si>
    <t>VEC Village Education Committee</t>
  </si>
  <si>
    <t>WEC - Ward Education Committee</t>
  </si>
  <si>
    <t>Cost of Foodgrain</t>
  </si>
  <si>
    <t>Cooking Cost</t>
  </si>
  <si>
    <t>Transportation Assistance</t>
  </si>
  <si>
    <t>MME</t>
  </si>
  <si>
    <t>Honorarium to Cook-cum-Helper</t>
  </si>
  <si>
    <t>Kitchen-cum-Store</t>
  </si>
  <si>
    <t>Kitchen Devices</t>
  </si>
  <si>
    <t>Quantity (in gms)</t>
  </si>
  <si>
    <t>Diff. Between (7) -(12)</t>
  </si>
  <si>
    <t>Reasons for difference in col. 13</t>
  </si>
  <si>
    <t>Physical           [col. 3-col.5-col.7]</t>
  </si>
  <si>
    <t>Financial ( Rs. in lakh)                                       [col. 4-col.6-col.8]</t>
  </si>
  <si>
    <t xml:space="preserve">Unit Cost </t>
  </si>
  <si>
    <t>(Rs. In lakhs)</t>
  </si>
  <si>
    <t>No. of Institutions assigned to</t>
  </si>
  <si>
    <t>Grand total</t>
  </si>
  <si>
    <t>Govt. (Col.3-7-11)</t>
  </si>
  <si>
    <t>Govt. aided (col.4-8-12)</t>
  </si>
  <si>
    <t>Local body (col.5-9-13)</t>
  </si>
  <si>
    <t>Total (col.6-10-14)</t>
  </si>
  <si>
    <t>*Remarks</t>
  </si>
  <si>
    <t>Instalment / Component</t>
  </si>
  <si>
    <t>Amount (Rs. In lakhs)</t>
  </si>
  <si>
    <t>Date of receiving of funds by the State / UT</t>
  </si>
  <si>
    <t>Block*</t>
  </si>
  <si>
    <t>Amount</t>
  </si>
  <si>
    <t>Date</t>
  </si>
  <si>
    <t>2nd Instalment</t>
  </si>
  <si>
    <t>Budget Provision</t>
  </si>
  <si>
    <t xml:space="preserve">Expenditure </t>
  </si>
  <si>
    <t xml:space="preserve"> Holidays</t>
  </si>
  <si>
    <t>Holidays</t>
  </si>
  <si>
    <t>No. of Schools not having Kitchen Shed</t>
  </si>
  <si>
    <t>Fund required</t>
  </si>
  <si>
    <t>Kitchen-cum-Store proposed this year</t>
  </si>
  <si>
    <t>Total fund required : (Col. 6+10+14+18)</t>
  </si>
  <si>
    <t>State/UT :</t>
  </si>
  <si>
    <t>Gram Panchayat / School*</t>
  </si>
  <si>
    <t>District*</t>
  </si>
  <si>
    <t xml:space="preserve">*If the State releases the fund directly to District / block / Gram Panchayat / school level, then fill up the relevant column. </t>
  </si>
  <si>
    <t>Youth Club of NYK</t>
  </si>
  <si>
    <t>NYK: Nehru Yuva Kendra</t>
  </si>
  <si>
    <t>1. Cooks- cum- helpers engaged under Mid Day Meal Scheme</t>
  </si>
  <si>
    <t xml:space="preserve">2. Cost of meal per child per school day as per State Nutrition / Expenditure Norm including both, Central and State share. </t>
  </si>
  <si>
    <t>Cost   (in Rs.)</t>
  </si>
  <si>
    <t xml:space="preserve">Vegetables </t>
  </si>
  <si>
    <t>Any other item</t>
  </si>
  <si>
    <t>Central</t>
  </si>
  <si>
    <t>Proposed</t>
  </si>
  <si>
    <t>For Central Share</t>
  </si>
  <si>
    <t>For State Share</t>
  </si>
  <si>
    <t>Central Share</t>
  </si>
  <si>
    <t>Status of Releasing of Funds by the State / UT</t>
  </si>
  <si>
    <t>Date on which Block / Gram Panchyat / School / Cooking Agency received funds</t>
  </si>
  <si>
    <t>Directorate / Authority</t>
  </si>
  <si>
    <t xml:space="preserve">*Total </t>
  </si>
  <si>
    <t xml:space="preserve">Cost of foodgrains </t>
  </si>
  <si>
    <t xml:space="preserve">3.  Per Unit Cooking Cost </t>
  </si>
  <si>
    <t xml:space="preserve">Kitchen-cum-store </t>
  </si>
  <si>
    <t xml:space="preserve">No. of Institutions </t>
  </si>
  <si>
    <t xml:space="preserve">Payment to FCI </t>
  </si>
  <si>
    <t>Qty (in MTs)</t>
  </si>
  <si>
    <t>Unspent Balance  {Col. (4+ 5)- 9}</t>
  </si>
  <si>
    <t>(Rs. in lakh)</t>
  </si>
  <si>
    <t>ii) Training of cook cum helpers</t>
  </si>
  <si>
    <t>iii) Replacement/repair/maintenance of cooking device, utensils, etc.</t>
  </si>
  <si>
    <t>v) Capacity builidng of officials</t>
  </si>
  <si>
    <t>i) Hiring charges of manpower at various levels</t>
  </si>
  <si>
    <t>iii) Office expenditure</t>
  </si>
  <si>
    <t>vi) Publicity, Preparation of relevant manuals</t>
  </si>
  <si>
    <t xml:space="preserve">vii) External Monitoring &amp; Evaluation </t>
  </si>
  <si>
    <t>kitchen devices procured through convergance</t>
  </si>
  <si>
    <t>Trust</t>
  </si>
  <si>
    <t>PRI / GP/ Urban Local Body</t>
  </si>
  <si>
    <t>GP - Gram Panchayat</t>
  </si>
  <si>
    <t>No. of children covered</t>
  </si>
  <si>
    <t>Kitchen-cum-store</t>
  </si>
  <si>
    <t>No. of meals to be served  (Col. 4 x Col. 5)</t>
  </si>
  <si>
    <t>Average No. of children availed MDM [Col. 8/Col. 9]</t>
  </si>
  <si>
    <t>Name of Distict</t>
  </si>
  <si>
    <t>State Share</t>
  </si>
  <si>
    <t>Table: AT-8A</t>
  </si>
  <si>
    <t>Total       (col. 8+9+  10+11)</t>
  </si>
  <si>
    <t>Total            (col 3+4 +5+6)</t>
  </si>
  <si>
    <t>Table: AT-6B</t>
  </si>
  <si>
    <t>kitchen cum store constructed through convergance</t>
  </si>
  <si>
    <t xml:space="preserve">Adhoc Grant (25%) </t>
  </si>
  <si>
    <t xml:space="preserve">(A) Recurring Assistance </t>
  </si>
  <si>
    <t xml:space="preserve">(B) Non-Recurring Assistance </t>
  </si>
  <si>
    <t>(Govt+LB)</t>
  </si>
  <si>
    <t>GA</t>
  </si>
  <si>
    <t>State Share(9+12-15)</t>
  </si>
  <si>
    <t>Total(10+13-16)</t>
  </si>
  <si>
    <t>Others( Please specify)</t>
  </si>
  <si>
    <t xml:space="preserve">No. of schools </t>
  </si>
  <si>
    <t>Name of  District</t>
  </si>
  <si>
    <t>S.no</t>
  </si>
  <si>
    <t>Madarsa/Maqtab</t>
  </si>
  <si>
    <t xml:space="preserve">Bills raised by FCI </t>
  </si>
  <si>
    <t xml:space="preserve">Central Assistance Released by GOI </t>
  </si>
  <si>
    <t>(Rs. in Lakh)</t>
  </si>
  <si>
    <t>Management, Supervision, Training,  Internal Monitoring and External Monitoring</t>
  </si>
  <si>
    <t xml:space="preserve">Central Assistance Received from GoI </t>
  </si>
  <si>
    <t xml:space="preserve">Released by State Govt. if any </t>
  </si>
  <si>
    <t xml:space="preserve">Remarks </t>
  </si>
  <si>
    <t>Total (col. 3+4+5+6)</t>
  </si>
  <si>
    <t>Deworming tablets distributed</t>
  </si>
  <si>
    <t>Table AT - 8 :UTILIZATION OF CENTRAL ASSISTANCE TOWARDS HONORARIUM TO COOK-CUM-HELPERS (Primary classes I-V)</t>
  </si>
  <si>
    <t>Distribution of spectacles</t>
  </si>
  <si>
    <t xml:space="preserve">If the cooking cost has been revised several times during the year, then all such costs should be indicated in separate rows and dates of their application in remarks column. </t>
  </si>
  <si>
    <t>Central             (col6+9-12)</t>
  </si>
  <si>
    <t>Central Share(8+11-14)</t>
  </si>
  <si>
    <t>Replacement of kitchen devices</t>
  </si>
  <si>
    <t>Madrasa / Maktabs</t>
  </si>
  <si>
    <t xml:space="preserve">Govt. </t>
  </si>
  <si>
    <t xml:space="preserve">Govt. aided </t>
  </si>
  <si>
    <t xml:space="preserve">Local body </t>
  </si>
  <si>
    <t>Recurring Assistance</t>
  </si>
  <si>
    <t>Non-Recurring Assistance</t>
  </si>
  <si>
    <t>Payment of Pending Bills of previous year</t>
  </si>
  <si>
    <t xml:space="preserve">Amount  </t>
  </si>
  <si>
    <t>Constructed with convergence</t>
  </si>
  <si>
    <t>Procured with convergence</t>
  </si>
  <si>
    <t>Academic Calendar (No. of Days)</t>
  </si>
  <si>
    <t>Total No. of schools excluding newly opened school</t>
  </si>
  <si>
    <t>No. of Schools not having Kitchen-cum-store</t>
  </si>
  <si>
    <t>No. of children enrolled</t>
  </si>
  <si>
    <t>Recurring Asssitance</t>
  </si>
  <si>
    <t>Non Recurring Assistance</t>
  </si>
  <si>
    <t>Mode of Payment (cash / cheque / e-transfer)</t>
  </si>
  <si>
    <t xml:space="preserve">  Unutilized Budget</t>
  </si>
  <si>
    <t>Gen.</t>
  </si>
  <si>
    <t>SC.</t>
  </si>
  <si>
    <t>ST.</t>
  </si>
  <si>
    <t>Rs. In lakh</t>
  </si>
  <si>
    <t>Gen</t>
  </si>
  <si>
    <t>2013-14</t>
  </si>
  <si>
    <t>Table: AT-3C</t>
  </si>
  <si>
    <t>Table: AT- 3</t>
  </si>
  <si>
    <t xml:space="preserve">State / UT: </t>
  </si>
  <si>
    <t>Primary (I-V)</t>
  </si>
  <si>
    <t>Upper Primary (VI-VIII)</t>
  </si>
  <si>
    <t>Primary with Upper Primary (I-VIII)</t>
  </si>
  <si>
    <t>Total no.  of institutions
in the State</t>
  </si>
  <si>
    <t>Total no.  of institutions
Serving MDM in the State</t>
  </si>
  <si>
    <t>Reasons for difference, if any</t>
  </si>
  <si>
    <t>1</t>
  </si>
  <si>
    <t>2</t>
  </si>
  <si>
    <t>3</t>
  </si>
  <si>
    <t>4</t>
  </si>
  <si>
    <t>5</t>
  </si>
  <si>
    <t>6</t>
  </si>
  <si>
    <t>7</t>
  </si>
  <si>
    <t>8</t>
  </si>
  <si>
    <t>Note: The institutions already counted under primary(col. 3) and upper primary(col. 4) should not be counted again in primary with upper primary(col.5)</t>
  </si>
  <si>
    <t xml:space="preserve">Total Institutions </t>
  </si>
  <si>
    <t>No. of Inst. For which Annual data entry completed</t>
  </si>
  <si>
    <t>No. of Inst. For which Monthly data entry completed</t>
  </si>
  <si>
    <t>Apr</t>
  </si>
  <si>
    <t>May</t>
  </si>
  <si>
    <t>Jun</t>
  </si>
  <si>
    <t>Jul</t>
  </si>
  <si>
    <t>Aug</t>
  </si>
  <si>
    <t>Sep</t>
  </si>
  <si>
    <t>Oct</t>
  </si>
  <si>
    <t>Nov</t>
  </si>
  <si>
    <t>Dec</t>
  </si>
  <si>
    <t xml:space="preserve">                                                                                                                                                                              </t>
  </si>
  <si>
    <t xml:space="preserve">Sl. </t>
  </si>
  <si>
    <t>Designation</t>
  </si>
  <si>
    <t>Working under MDMS</t>
  </si>
  <si>
    <t>State level</t>
  </si>
  <si>
    <t>District Level</t>
  </si>
  <si>
    <t>Block Level</t>
  </si>
  <si>
    <t>9</t>
  </si>
  <si>
    <t>10</t>
  </si>
  <si>
    <t>11</t>
  </si>
  <si>
    <t>Regular Employee</t>
  </si>
  <si>
    <t xml:space="preserve">District </t>
  </si>
  <si>
    <t xml:space="preserve">Action Taken by State Govt. </t>
  </si>
  <si>
    <t>Gender</t>
  </si>
  <si>
    <t>Caste</t>
  </si>
  <si>
    <t>community</t>
  </si>
  <si>
    <t>Serving by disadvantaged section</t>
  </si>
  <si>
    <t>Sitting Arrangement</t>
  </si>
  <si>
    <t xml:space="preserve">Total no. of cent. kitchen </t>
  </si>
  <si>
    <t>Physical details</t>
  </si>
  <si>
    <t>Financial details (Rs. in Lakh)</t>
  </si>
  <si>
    <t>No. of Institutions covered</t>
  </si>
  <si>
    <t>No. of CCH engaged at schools covered by centralised kitchen</t>
  </si>
  <si>
    <t xml:space="preserve">Honorarium paid to cooks working at centralized kitchen </t>
  </si>
  <si>
    <t>Honorarium paid to CCH at schools  covered by centralised kitchen</t>
  </si>
  <si>
    <t xml:space="preserve">Total no. of NGOs covering &gt; 20000 children </t>
  </si>
  <si>
    <t>Name of NGOs</t>
  </si>
  <si>
    <t>Total no. of institutions covered</t>
  </si>
  <si>
    <t>Total no. of children covered</t>
  </si>
  <si>
    <t>Maximum distance covered from Centralised Kitchen</t>
  </si>
  <si>
    <t>Foodgrain (in MT)</t>
  </si>
  <si>
    <t>Cooking cost (Rs in Lakh)</t>
  </si>
  <si>
    <t>Honorarium to CCH (Rs in Lakh)</t>
  </si>
  <si>
    <t>Transportation Assistance (Rs in Lakh)</t>
  </si>
  <si>
    <t>Released</t>
  </si>
  <si>
    <t>Utilization</t>
  </si>
  <si>
    <t>12</t>
  </si>
  <si>
    <t>13</t>
  </si>
  <si>
    <t>14</t>
  </si>
  <si>
    <t>15</t>
  </si>
  <si>
    <t>State(Yes/No) Give details</t>
  </si>
  <si>
    <t>District (Yes/No) Give details</t>
  </si>
  <si>
    <t>Block (Yes/No) Give details</t>
  </si>
  <si>
    <t>Dedicated Nodal Department for MDM</t>
  </si>
  <si>
    <t>Dedicated Nodal official for MDM</t>
  </si>
  <si>
    <t>Mode of receiving complaints</t>
  </si>
  <si>
    <r>
      <rPr>
        <b/>
        <sz val="7"/>
        <color indexed="8"/>
        <rFont val="Calibri"/>
        <family val="2"/>
      </rPr>
      <t xml:space="preserve">  </t>
    </r>
    <r>
      <rPr>
        <b/>
        <sz val="10"/>
        <color indexed="8"/>
        <rFont val="Calibri"/>
        <family val="2"/>
      </rPr>
      <t>Toll free number</t>
    </r>
  </si>
  <si>
    <r>
      <rPr>
        <b/>
        <sz val="7"/>
        <color indexed="8"/>
        <rFont val="Calibri"/>
        <family val="2"/>
      </rPr>
      <t xml:space="preserve">  </t>
    </r>
    <r>
      <rPr>
        <b/>
        <sz val="10"/>
        <color indexed="8"/>
        <rFont val="Calibri"/>
        <family val="2"/>
      </rPr>
      <t>Dedicated landline number</t>
    </r>
  </si>
  <si>
    <r>
      <rPr>
        <b/>
        <sz val="7"/>
        <color indexed="8"/>
        <rFont val="Calibri"/>
        <family val="2"/>
      </rPr>
      <t xml:space="preserve">  </t>
    </r>
    <r>
      <rPr>
        <b/>
        <sz val="10"/>
        <color indexed="8"/>
        <rFont val="Calibri"/>
        <family val="2"/>
      </rPr>
      <t>Call centre</t>
    </r>
  </si>
  <si>
    <r>
      <rPr>
        <b/>
        <sz val="7"/>
        <color indexed="8"/>
        <rFont val="Calibri"/>
        <family val="2"/>
      </rPr>
      <t xml:space="preserve">  </t>
    </r>
    <r>
      <rPr>
        <b/>
        <sz val="10"/>
        <color indexed="8"/>
        <rFont val="Calibri"/>
        <family val="2"/>
      </rPr>
      <t>Emails</t>
    </r>
  </si>
  <si>
    <r>
      <rPr>
        <b/>
        <sz val="7"/>
        <color indexed="8"/>
        <rFont val="Calibri"/>
        <family val="2"/>
      </rPr>
      <t xml:space="preserve">  </t>
    </r>
    <r>
      <rPr>
        <b/>
        <sz val="10"/>
        <color indexed="8"/>
        <rFont val="Calibri"/>
        <family val="2"/>
      </rPr>
      <t>Press news</t>
    </r>
  </si>
  <si>
    <r>
      <rPr>
        <b/>
        <sz val="7"/>
        <color indexed="8"/>
        <rFont val="Calibri"/>
        <family val="2"/>
      </rPr>
      <t xml:space="preserve">  </t>
    </r>
    <r>
      <rPr>
        <b/>
        <sz val="10"/>
        <color indexed="8"/>
        <rFont val="Calibri"/>
        <family val="2"/>
      </rPr>
      <t>Radio/T.V.</t>
    </r>
  </si>
  <si>
    <r>
      <rPr>
        <b/>
        <sz val="7"/>
        <color indexed="8"/>
        <rFont val="Calibri"/>
        <family val="2"/>
      </rPr>
      <t xml:space="preserve">  </t>
    </r>
    <r>
      <rPr>
        <b/>
        <sz val="10"/>
        <color indexed="8"/>
        <rFont val="Calibri"/>
        <family val="2"/>
      </rPr>
      <t>SMS</t>
    </r>
  </si>
  <si>
    <r>
      <rPr>
        <b/>
        <sz val="7"/>
        <color indexed="8"/>
        <rFont val="Calibri"/>
        <family val="2"/>
      </rPr>
      <t xml:space="preserve">  </t>
    </r>
    <r>
      <rPr>
        <b/>
        <sz val="10"/>
        <color indexed="8"/>
        <rFont val="Calibri"/>
        <family val="2"/>
      </rPr>
      <t>Postal system</t>
    </r>
  </si>
  <si>
    <t>Number of Complaints received and status of complaint</t>
  </si>
  <si>
    <t>Number of Complaints</t>
  </si>
  <si>
    <t>Year/Month  of receiving complaints</t>
  </si>
  <si>
    <t>Status of complaints</t>
  </si>
  <si>
    <t>Action taken</t>
  </si>
  <si>
    <t xml:space="preserve">Food Grain related issues </t>
  </si>
  <si>
    <t>Delay in Funds transfer</t>
  </si>
  <si>
    <t xml:space="preserve">Misappropriation of Funds </t>
  </si>
  <si>
    <t>Non payment of Honorarium to cook-cum-helpers</t>
  </si>
  <si>
    <t>Complaints against Centralized Kitchens/NGO/SHG</t>
  </si>
  <si>
    <t>Caste Discrimination</t>
  </si>
  <si>
    <t>Quality and Quantity of MDM</t>
  </si>
  <si>
    <t>Kitchen –cum-store</t>
  </si>
  <si>
    <t>Kitchen devices</t>
  </si>
  <si>
    <t xml:space="preserve">Mode of cooking /Fuel related </t>
  </si>
  <si>
    <t>Hygiene</t>
  </si>
  <si>
    <t>Harassment from Officials</t>
  </si>
  <si>
    <t xml:space="preserve">Non Distribution of medicines to children </t>
  </si>
  <si>
    <t>Corruption</t>
  </si>
  <si>
    <t xml:space="preserve">Inspection related </t>
  </si>
  <si>
    <t>Any untoward incident</t>
  </si>
  <si>
    <t>2014-15</t>
  </si>
  <si>
    <t>Free of cost</t>
  </si>
  <si>
    <t>Special Training Centers</t>
  </si>
  <si>
    <t>Total            (col 3+ 4+5+6)</t>
  </si>
  <si>
    <t>Total       (col. 8+9+ 10+11)</t>
  </si>
  <si>
    <t>Total       (col. 8+9+10+11)</t>
  </si>
  <si>
    <t>Table: AT-5 A</t>
  </si>
  <si>
    <t>Table: AT-5 C</t>
  </si>
  <si>
    <t>Table: AT-5 B</t>
  </si>
  <si>
    <r>
      <t xml:space="preserve">No. of working days </t>
    </r>
    <r>
      <rPr>
        <b/>
        <sz val="8"/>
        <color indexed="10"/>
        <rFont val="Arial"/>
        <family val="2"/>
      </rPr>
      <t xml:space="preserve">   </t>
    </r>
    <r>
      <rPr>
        <b/>
        <sz val="10"/>
        <color indexed="10"/>
        <rFont val="Arial"/>
        <family val="2"/>
      </rPr>
      <t xml:space="preserve">   </t>
    </r>
    <r>
      <rPr>
        <b/>
        <sz val="10"/>
        <rFont val="Arial"/>
        <family val="2"/>
      </rPr>
      <t xml:space="preserve">          </t>
    </r>
  </si>
  <si>
    <r>
      <t>No. of working days</t>
    </r>
    <r>
      <rPr>
        <b/>
        <sz val="8"/>
        <color indexed="10"/>
        <rFont val="Arial"/>
        <family val="2"/>
      </rPr>
      <t xml:space="preserve"> </t>
    </r>
    <r>
      <rPr>
        <b/>
        <sz val="10"/>
        <color indexed="10"/>
        <rFont val="Arial"/>
        <family val="2"/>
      </rPr>
      <t xml:space="preserve">   </t>
    </r>
    <r>
      <rPr>
        <b/>
        <sz val="10"/>
        <rFont val="Arial"/>
        <family val="2"/>
      </rPr>
      <t xml:space="preserve">          </t>
    </r>
  </si>
  <si>
    <t>**: includes unspent balance at State, District, Block and school level (including NGOs/Private Agencies).</t>
  </si>
  <si>
    <t>* Including Drought also, if applicable</t>
  </si>
  <si>
    <t xml:space="preserve">Closing Balance**                  (col.4+5-6)                         </t>
  </si>
  <si>
    <t xml:space="preserve">Closing Balance** (col.9+10-11)                         </t>
  </si>
  <si>
    <t xml:space="preserve">No. of Cook-cum-helpers approved by  PAB-MDM </t>
  </si>
  <si>
    <t xml:space="preserve">Cooking Cost Recieved                        </t>
  </si>
  <si>
    <t xml:space="preserve"> Recieved                        </t>
  </si>
  <si>
    <t>No. of CCH recieving honorarium through Bank Account</t>
  </si>
  <si>
    <t>2006-07</t>
  </si>
  <si>
    <t>2007-08</t>
  </si>
  <si>
    <t>2008-09</t>
  </si>
  <si>
    <t>2009-10</t>
  </si>
  <si>
    <t>2010-11</t>
  </si>
  <si>
    <t>2011-12</t>
  </si>
  <si>
    <t>2012-13</t>
  </si>
  <si>
    <t>Table: AT-11A</t>
  </si>
  <si>
    <t xml:space="preserve">Total no of Cook-cum-helper </t>
  </si>
  <si>
    <t>Name of NGO</t>
  </si>
  <si>
    <t>No. of Kitchens</t>
  </si>
  <si>
    <t>No. of institution covered</t>
  </si>
  <si>
    <t>SMC/VEC / WEC</t>
  </si>
  <si>
    <t>Name of Trust</t>
  </si>
  <si>
    <t>No. of SHG</t>
  </si>
  <si>
    <t>Total no. of Institutions</t>
  </si>
  <si>
    <t>Status</t>
  </si>
  <si>
    <t>No . of schools to be covered</t>
  </si>
  <si>
    <t>No. of IEC Activities</t>
  </si>
  <si>
    <t>Level</t>
  </si>
  <si>
    <t>District/ Block</t>
  </si>
  <si>
    <t>School</t>
  </si>
  <si>
    <t>Tools</t>
  </si>
  <si>
    <t>Audio Video</t>
  </si>
  <si>
    <t>Print</t>
  </si>
  <si>
    <t>Traditional (Nukkad Natak, Folk Songs, Rallies, Others)</t>
  </si>
  <si>
    <t>Expendituer Incurred (in Rs)</t>
  </si>
  <si>
    <t>No. of schools having hand washing facilities</t>
  </si>
  <si>
    <t>Tap</t>
  </si>
  <si>
    <t>Hand pump</t>
  </si>
  <si>
    <t>Pond/ well/ Stream</t>
  </si>
  <si>
    <t>Teacher</t>
  </si>
  <si>
    <t>Community</t>
  </si>
  <si>
    <t>CCH</t>
  </si>
  <si>
    <t>2. a.</t>
  </si>
  <si>
    <t>Name of food items</t>
  </si>
  <si>
    <t>Pending bills of previous year</t>
  </si>
  <si>
    <t xml:space="preserve">Name of Organization/ Institute for conducting social audit </t>
  </si>
  <si>
    <t>Completed (Yes/ No)</t>
  </si>
  <si>
    <t xml:space="preserve">In Progress (Training/ conduct at school/ public hearing)  </t>
  </si>
  <si>
    <t>Not yet started</t>
  </si>
  <si>
    <t>Action Taken by State Govt. on findings</t>
  </si>
  <si>
    <t>Total Exp.     (in Rs)</t>
  </si>
  <si>
    <t xml:space="preserve">State functionaries </t>
  </si>
  <si>
    <t xml:space="preserve">Source of information </t>
  </si>
  <si>
    <t xml:space="preserve">Media </t>
  </si>
  <si>
    <t>Social Audit Report</t>
  </si>
  <si>
    <t>Number of complaints on discrimination on</t>
  </si>
  <si>
    <t xml:space="preserve">Parent/Children/Community </t>
  </si>
  <si>
    <t>Total (col 6+7) *</t>
  </si>
  <si>
    <t>Nature of Complaints</t>
  </si>
  <si>
    <t>No. of CCH having bank account</t>
  </si>
  <si>
    <t>Quantity</t>
  </si>
  <si>
    <t>Cost (in Rs.)</t>
  </si>
  <si>
    <t>Frequency</t>
  </si>
  <si>
    <t>1. A - Honorarium to Cook cum helpers (per month):</t>
  </si>
  <si>
    <t xml:space="preserve">Special Training Centers : Special Training Centre under SSA, Education Gaurantee Scheme center, Alternative and Innovative Education and NCLP schools </t>
  </si>
  <si>
    <t xml:space="preserve">     of Labour Department. </t>
  </si>
  <si>
    <t xml:space="preserve">              of Labour Department. </t>
  </si>
  <si>
    <t>Table: AT-5 D</t>
  </si>
  <si>
    <t>Reasons for Less payment Col. (7-9)</t>
  </si>
  <si>
    <t>Table: AT-6C</t>
  </si>
  <si>
    <t>Table AT - 8A : UTILIZATION OF CENTRAL ASSISTANCE TOWARDS HONORARIUM TO COOK-CUM-HELPERS (Upper Primary classes VI-VIII)</t>
  </si>
  <si>
    <t>Rate  of Transportation Assistance (Per MT)</t>
  </si>
  <si>
    <t xml:space="preserve">Table: AT-11 : Sanction and Utilisation of Central assistance towards construction of Kitchen-cum-store (Primary &amp; Upper Primary,Classes I-VIII) </t>
  </si>
  <si>
    <t xml:space="preserve">Table: AT-11A : Sanction and Utilisation of Central assistance towards construction of Kitchen-cum-store (Primary &amp; Upper Primary,Classes I-VIII) </t>
  </si>
  <si>
    <t xml:space="preserve">Table: AT-12  : Sanction and Utilisation of Central assistance towards procurement of Kitchen Devices (Primary &amp; Upper Primary,Classes I-VIII) </t>
  </si>
  <si>
    <t>*Coarse Grains</t>
  </si>
  <si>
    <t>PAB Approval for CCH</t>
  </si>
  <si>
    <t>*No. of additional cooks required over and above PAB Approval</t>
  </si>
  <si>
    <t>No. of Primary Institutions</t>
  </si>
  <si>
    <t>No. of SMCs formed</t>
  </si>
  <si>
    <t>No. of Schools monitored by SMCs</t>
  </si>
  <si>
    <t>No. of Upper Primary Institutions</t>
  </si>
  <si>
    <t>Table: AT-18 : Formation of School Management Committee (SMC) at School Level for Monitoring the Scheme</t>
  </si>
  <si>
    <t>Table: AT-19 : Responsibility of Implementation</t>
  </si>
  <si>
    <t>Table: AT-19</t>
  </si>
  <si>
    <t>Weekly Iron &amp; Folic Acid Supplementation (WIFS)</t>
  </si>
  <si>
    <t>No. of CCH engaged at Cent. Kitchen</t>
  </si>
  <si>
    <t>* Total number of cook-cum-helpers can not exceed the norms for engagement of cook-cum-helpers.</t>
  </si>
  <si>
    <t>Multi tap</t>
  </si>
  <si>
    <t>Type of hand washing facilities (number of schools)</t>
  </si>
  <si>
    <t>Plinth Area 1 (20sq Mtr)</t>
  </si>
  <si>
    <t>Plinth Area 2 (24 sq Mtr)</t>
  </si>
  <si>
    <t>Plinth Area 3 (28 sq Mtr)</t>
  </si>
  <si>
    <t>Plinth Area 4 (32 sq Mtr)</t>
  </si>
  <si>
    <t>Total outlay (in Rs)</t>
  </si>
  <si>
    <t>Gen. Col. 3-Col.15</t>
  </si>
  <si>
    <t>SC.  Col. 4-Col.16</t>
  </si>
  <si>
    <t>ST.  Col. 5-Col.17</t>
  </si>
  <si>
    <t>Total Col. 19+Col.20+Col.21</t>
  </si>
  <si>
    <t>(Rs. In  Lakh)</t>
  </si>
  <si>
    <t>Total sanctioned</t>
  </si>
  <si>
    <t>Additional Food Items (per child)</t>
  </si>
  <si>
    <t>Contractual/Part time worker</t>
  </si>
  <si>
    <t>Full meal in lieu of MDM</t>
  </si>
  <si>
    <t>Children benefitted</t>
  </si>
  <si>
    <t>Meals served</t>
  </si>
  <si>
    <t>Name of the items</t>
  </si>
  <si>
    <t>In kind</t>
  </si>
  <si>
    <t>In any other form</t>
  </si>
  <si>
    <t>Additional Food Item</t>
  </si>
  <si>
    <t>Value
(In Rs)</t>
  </si>
  <si>
    <t xml:space="preserve">No. of schools received contribution </t>
  </si>
  <si>
    <t>2016-17</t>
  </si>
  <si>
    <t xml:space="preserve">No. of CCHs engaged  </t>
  </si>
  <si>
    <t xml:space="preserve">No. of CCHs engaged </t>
  </si>
  <si>
    <t xml:space="preserve">Procured (C) </t>
  </si>
  <si>
    <t>Table: AT-12 A</t>
  </si>
  <si>
    <t>Anticipated No. of working days for NCLP schools</t>
  </si>
  <si>
    <t xml:space="preserve">Cooking Cost </t>
  </si>
  <si>
    <t>Mid Day Meal Scheme</t>
  </si>
  <si>
    <t xml:space="preserve">Number of institutions </t>
  </si>
  <si>
    <t xml:space="preserve">Meals not served </t>
  </si>
  <si>
    <t>No. of working days</t>
  </si>
  <si>
    <t xml:space="preserve">Number of children </t>
  </si>
  <si>
    <t>Whether allowance is paid to children</t>
  </si>
  <si>
    <t xml:space="preserve">Foodgrains (Wheat/Rice/Coarse grain) </t>
  </si>
  <si>
    <t xml:space="preserve">Table: AT-12 A : Sanction and Utilisation of Central assistance towards replacement of Kitchen Devices  </t>
  </si>
  <si>
    <t xml:space="preserve">Proposed number of children  </t>
  </si>
  <si>
    <t>Note : State may indicate their plinth area and size of the kitchen-cum-stores if they have any other plinth area than mentioned in the table.</t>
  </si>
  <si>
    <t xml:space="preserve">No. of schools covered </t>
  </si>
  <si>
    <t xml:space="preserve">No. of children covered </t>
  </si>
  <si>
    <t>Health Check -ups carried out</t>
  </si>
  <si>
    <t>Mode of cooking (No. of Schools)</t>
  </si>
  <si>
    <t xml:space="preserve">LPG </t>
  </si>
  <si>
    <t>Solar cooker</t>
  </si>
  <si>
    <t>Fire wood</t>
  </si>
  <si>
    <t>Tasting of food (number of schools)</t>
  </si>
  <si>
    <t>Parents</t>
  </si>
  <si>
    <t xml:space="preserve">Name of the Accredited / Recognised lab engaged for testing </t>
  </si>
  <si>
    <t xml:space="preserve">Collected </t>
  </si>
  <si>
    <t>Tested</t>
  </si>
  <si>
    <t>Meeting norms</t>
  </si>
  <si>
    <t>Below norms</t>
  </si>
  <si>
    <t xml:space="preserve">Number of samples </t>
  </si>
  <si>
    <t>Result (No. of samples)</t>
  </si>
  <si>
    <t>Meetings of District level committee headed by the senior most Member of Parliament of Loksabha</t>
  </si>
  <si>
    <t>Meetings of District Steering cum Monitoring committee headed by District Megistrate</t>
  </si>
  <si>
    <t>Table: AT-10 A</t>
  </si>
  <si>
    <t>2017-18</t>
  </si>
  <si>
    <t>2015-16</t>
  </si>
  <si>
    <t>Constructed through convergence</t>
  </si>
  <si>
    <t>Procured through convergence</t>
  </si>
  <si>
    <t>Table AT- 13: Details of mode of cooking</t>
  </si>
  <si>
    <t>Table AT-13</t>
  </si>
  <si>
    <t>Table AT -14 : Quality, Safety and Hygiene</t>
  </si>
  <si>
    <t>Table: AT- 14</t>
  </si>
  <si>
    <t>Table AT -14 A : Testing of Food Samples by accredited labs</t>
  </si>
  <si>
    <t>Table: AT- 14 A</t>
  </si>
  <si>
    <t>Table AT -15 : Contribution by community in form of  Tithi Bhojan or any other similar practice</t>
  </si>
  <si>
    <t>Table: AT- 15</t>
  </si>
  <si>
    <t>Table AT -16 : Interuptions in serving of MDM and MDM allowance paid to children</t>
  </si>
  <si>
    <t>Table: AT- 16</t>
  </si>
  <si>
    <t>Table AT 21 :Details of engagement and apportionment of honorarium to cook cum helpers (CCH) between schools and centralized kitchen.</t>
  </si>
  <si>
    <t>Table - AT - 21</t>
  </si>
  <si>
    <t>Table AT -22 :Information on NGOs covering more than 20000 children, if any</t>
  </si>
  <si>
    <t>Table: AT- 22</t>
  </si>
  <si>
    <t>Table-AT- 23</t>
  </si>
  <si>
    <t>Table AT - 24 : Details of discrimination of any kind in MDMS</t>
  </si>
  <si>
    <t>Table - AT - 24</t>
  </si>
  <si>
    <t>Table AT- 25: Details of Grievance Redressal cell</t>
  </si>
  <si>
    <t>Table: AT- 25</t>
  </si>
  <si>
    <t>Table: AT-26</t>
  </si>
  <si>
    <t>Table: AT-26 A</t>
  </si>
  <si>
    <t>Table: AT-27</t>
  </si>
  <si>
    <t>Table: AT-27 A</t>
  </si>
  <si>
    <t>Table: AT-27 B</t>
  </si>
  <si>
    <t>Table: AT-28</t>
  </si>
  <si>
    <t xml:space="preserve">Table: AT-28 A </t>
  </si>
  <si>
    <t>Table: AT-29</t>
  </si>
  <si>
    <t>Table: AT-30</t>
  </si>
  <si>
    <t>Table: AT-2A</t>
  </si>
  <si>
    <t>No. of schools having parents roaster</t>
  </si>
  <si>
    <t>No. of schools having tasting register</t>
  </si>
  <si>
    <t xml:space="preserve">Table: AT-20 : Information on Cooking Agencies </t>
  </si>
  <si>
    <t xml:space="preserve">Table: AT-20 </t>
  </si>
  <si>
    <t>No. of Inst. For which daily data transferred to central server</t>
  </si>
  <si>
    <t>Table-AT- 23 A</t>
  </si>
  <si>
    <t>11 = 5+6+9+10</t>
  </si>
  <si>
    <t>Table AT -10 C :Details of IEC Activities</t>
  </si>
  <si>
    <t>Table - AT - 10 C</t>
  </si>
  <si>
    <t>Table: AT 10 D - Manpower dedicated for MDMS</t>
  </si>
  <si>
    <t>Table-AT- 10D</t>
  </si>
  <si>
    <t>Table: AT-31</t>
  </si>
  <si>
    <t>Contents</t>
  </si>
  <si>
    <t>Table No.</t>
  </si>
  <si>
    <t>Particulars</t>
  </si>
  <si>
    <t>AT- 1</t>
  </si>
  <si>
    <t>AT - 2</t>
  </si>
  <si>
    <t>AT - 2 A</t>
  </si>
  <si>
    <t>AT - 3</t>
  </si>
  <si>
    <t>AT- 3 A</t>
  </si>
  <si>
    <t>AT- 3 B</t>
  </si>
  <si>
    <t>AT-3 C</t>
  </si>
  <si>
    <t>AT - 4</t>
  </si>
  <si>
    <t>AT - 4 A</t>
  </si>
  <si>
    <t>Enrolment vis-a-vis availed for MDM  (Upper Primary, Classes VI - VIII)</t>
  </si>
  <si>
    <t>AT - 5</t>
  </si>
  <si>
    <t>AT - 5 A</t>
  </si>
  <si>
    <t>AT - 5 B</t>
  </si>
  <si>
    <t>AT - 5 C</t>
  </si>
  <si>
    <t>AT - 5 D</t>
  </si>
  <si>
    <t>AT - 6</t>
  </si>
  <si>
    <t>AT - 6 A</t>
  </si>
  <si>
    <t>AT - 6 B</t>
  </si>
  <si>
    <t>AT - 6 C</t>
  </si>
  <si>
    <t>AT - 7</t>
  </si>
  <si>
    <t>AT - 7 A</t>
  </si>
  <si>
    <t>AT - 8</t>
  </si>
  <si>
    <t>UTILIZATION OF CENTRAL ASSISTANCE TOWARDS HONORARIUM TO COOK-CUM-HELPERS (Primary classes I-V)</t>
  </si>
  <si>
    <t>AT - 8 A</t>
  </si>
  <si>
    <t>UTILIZATION OF CENTRAL ASSISTANCE TOWARDS HONORARIUM TO COOK-CUM-HELPERS (Upper Primary classes VI-VIII)</t>
  </si>
  <si>
    <t>AT - 9</t>
  </si>
  <si>
    <t>AT - 10</t>
  </si>
  <si>
    <t>AT - 10 A</t>
  </si>
  <si>
    <t>AT - 10 B</t>
  </si>
  <si>
    <t xml:space="preserve">Details of Social Audit </t>
  </si>
  <si>
    <t>AT - 10 C</t>
  </si>
  <si>
    <t>Details of IEC Activities</t>
  </si>
  <si>
    <t>AT - 10 D</t>
  </si>
  <si>
    <t>Manpower dedicated for MDMS</t>
  </si>
  <si>
    <t>AT - 11</t>
  </si>
  <si>
    <t xml:space="preserve">Sanction and Utilisation of Central assistance towards construction of Kitchen-cum-store (Primary &amp; Upper Primary,Classes I-VIII) </t>
  </si>
  <si>
    <t>AT - 11 A</t>
  </si>
  <si>
    <t>AT - 12</t>
  </si>
  <si>
    <t xml:space="preserve">Sanction and Utilisation of Central assistance towards procurement of Kitchen Devices (Primary &amp; Upper Primary,Classes I-VIII) </t>
  </si>
  <si>
    <t>AT - 12 A</t>
  </si>
  <si>
    <t>Sanction and Utilisation of Central assistance towards replacement of Kitchen Devices</t>
  </si>
  <si>
    <t>AT - 13</t>
  </si>
  <si>
    <t>Details of mode of cooking</t>
  </si>
  <si>
    <t>AT - 14</t>
  </si>
  <si>
    <t>Quality, Safety and Hygiene</t>
  </si>
  <si>
    <t>AT - 14 A</t>
  </si>
  <si>
    <t>Testing of Food Samples</t>
  </si>
  <si>
    <t>AT - 15</t>
  </si>
  <si>
    <t>Contribution by community in form of  Tithi Bhojan or any other similar practice</t>
  </si>
  <si>
    <t>AT - 16</t>
  </si>
  <si>
    <t>Interuptions in serving of MDM and MDM allowance paid to children</t>
  </si>
  <si>
    <t>AT - 17</t>
  </si>
  <si>
    <t>AT - 18</t>
  </si>
  <si>
    <t>Formation of School Management Committee (SMC) at School Level for Monitoring the Scheme</t>
  </si>
  <si>
    <t>AT - 19</t>
  </si>
  <si>
    <t>Responsibility of Implementation</t>
  </si>
  <si>
    <t>AT - 20</t>
  </si>
  <si>
    <t xml:space="preserve">Information on Cooking Agencies </t>
  </si>
  <si>
    <t>AT - 21</t>
  </si>
  <si>
    <t>Details of engagement and apportionment of honorarium to cook cum helpers (CCH) between schools and centralized kitchen.</t>
  </si>
  <si>
    <t>AT - 22</t>
  </si>
  <si>
    <t>Information on NGOs covering more than 20000 children, if any</t>
  </si>
  <si>
    <t>AT - 23</t>
  </si>
  <si>
    <t>AT - 23 A</t>
  </si>
  <si>
    <t>AT - 24</t>
  </si>
  <si>
    <t>Details of discrimination of any kind in MDMS</t>
  </si>
  <si>
    <t>AT - 25</t>
  </si>
  <si>
    <t>Details of Grievance Redressal cell</t>
  </si>
  <si>
    <t>AT - 26</t>
  </si>
  <si>
    <t>Number of School Working Days (Primary,Classes I-V) for 2017-18</t>
  </si>
  <si>
    <t>AT - 26 A</t>
  </si>
  <si>
    <t>AT - 27</t>
  </si>
  <si>
    <t>AT - 27 A</t>
  </si>
  <si>
    <t>AT - 27 B</t>
  </si>
  <si>
    <t>AT - 27 C</t>
  </si>
  <si>
    <t>AT - 27 D</t>
  </si>
  <si>
    <t>AT - 28</t>
  </si>
  <si>
    <t>AT - 28 A</t>
  </si>
  <si>
    <t>AT - 29</t>
  </si>
  <si>
    <t>AT - 30</t>
  </si>
  <si>
    <t>AT - 31</t>
  </si>
  <si>
    <t>Annual Work Plan and Budget 2018-19</t>
  </si>
  <si>
    <t>Table: AT-1: GENERAL INFORMATION for 2017-18</t>
  </si>
  <si>
    <t>Table: AT-2 :  Details of  Provisions  in the State Budget 2017-18</t>
  </si>
  <si>
    <t>Table: AT-2A : Releasing of Funds from State to Directorate / Authority / District / Block / School level for 2017-18</t>
  </si>
  <si>
    <t>Table AT-3: No. of Institutions in the State vis a vis Institutions serving MDM during 2017-18</t>
  </si>
  <si>
    <t>During 01.04.17 to 31.12.2017</t>
  </si>
  <si>
    <t>Table: AT-3A: No. of Institutions covered  (Primary, Classes I-V)  during 2017-18</t>
  </si>
  <si>
    <t>Table: AT-3B: No. of Institutions covered (Upper Primary with Primary, Classes I-VIII) during 2017-18</t>
  </si>
  <si>
    <t>Table: AT-3C: No. of Institutions covered (Upper Primary without Primary, Classes VI-VIII) during 2017-18</t>
  </si>
  <si>
    <t>Table: AT-4: Enrolment vis-à-vis availed for MDM  (Primary,Classes I- V) during 2017-18</t>
  </si>
  <si>
    <t>Enrolment (As on 30.09.2017)</t>
  </si>
  <si>
    <t>During 01.04.17 to 31.12.17</t>
  </si>
  <si>
    <t>Table: AT-4A: Enrolment vis-a-vis availed for MDM  (Upper Primary, Classes VI - VIII) 2017-18</t>
  </si>
  <si>
    <t>TotalEnrolment (As on 30.09.2017)</t>
  </si>
  <si>
    <t>Table: AT-5:  PAB-MDM Approval vs. PERFORMANCE (Primary, Classes I - V) during 2017-18</t>
  </si>
  <si>
    <t>MDM-PAB Approval for 2017-18</t>
  </si>
  <si>
    <t xml:space="preserve">No. of working days (During 01.04.17 to 31.12.17)                  </t>
  </si>
  <si>
    <t>MDM-PAB Approval for2017-18</t>
  </si>
  <si>
    <t>Table: AT-5 C:  PAB-MDM Approval vs. PERFORMANCE (Primary, Classes I - V) during 2017-18 - Drought</t>
  </si>
  <si>
    <t>Table: AT-5 D:  PAB-MDM Approval vs. PERFORMANCE (Upper Primary, Classes VI to VIII) during 2017-18 - Drought</t>
  </si>
  <si>
    <t>Gross Allocation for the  FY 2017-18</t>
  </si>
  <si>
    <t>Opening Balance as on 01.4.17</t>
  </si>
  <si>
    <t>Opening Balance as on 01.04.17</t>
  </si>
  <si>
    <t>Table: AT-6B: PAYMENT OF COST OF FOOD GRAINS TO FCI (Primary and Upper Primary Classes I-VIII) during2017-18</t>
  </si>
  <si>
    <t>Allocation for cost of foodgrains for 2017-18</t>
  </si>
  <si>
    <t>Table: AT-6C: Utilisation of foodgrains (Coarse Grain) during 2017-18</t>
  </si>
  <si>
    <t xml:space="preserve">Allocation for 2017-18                                </t>
  </si>
  <si>
    <t xml:space="preserve">Opening Balance as on 01.04.2017                                     </t>
  </si>
  <si>
    <t>Allocation for 2017-18</t>
  </si>
  <si>
    <t>Opening Balance as on 01.04.2017</t>
  </si>
  <si>
    <t>Allocation for FY 2017-18</t>
  </si>
  <si>
    <t>Unspent Balance as on 31.12.2017</t>
  </si>
  <si>
    <t>Table: AT-9 : Utilisation of Central Assitance towards Transportation Assistance (Primary &amp; Upper Primary,Classes I-VIII) during 2017-18</t>
  </si>
  <si>
    <t>Opening balance as on 01.04.17</t>
  </si>
  <si>
    <t>Table: AT-10 :  Utilisation of Central Assistance towards MME  (Primary &amp; Upper Primary,Classes I-VIII) during 2017-18</t>
  </si>
  <si>
    <t>Allocation for  2017-18</t>
  </si>
  <si>
    <t>Unspent balance as on 31.12.17               [Col: (4+5)-7]</t>
  </si>
  <si>
    <t>Table: AT-10 A : Details of Meetings at district level during 2017-18</t>
  </si>
  <si>
    <t xml:space="preserve">Table AT - 10 B : Details of Social Audit during 2017-18 </t>
  </si>
  <si>
    <t>Annual Work Plan and Budget  2018-19</t>
  </si>
  <si>
    <t>*Total sanctioned during 2006-07  to 2017-18</t>
  </si>
  <si>
    <t>*Total sanction during 2006-07 to 2017-18</t>
  </si>
  <si>
    <t>Annual Work Plan and Budget2018-19</t>
  </si>
  <si>
    <t>Table: AT-17 : Coverage under Rashtriya Bal Swasthya Karykram (School Health Programme) - 2017-18</t>
  </si>
  <si>
    <t>Table AT - 23 Annual and Monthly data entry status in MDM-MIS during 2017-18</t>
  </si>
  <si>
    <t>Annual Work Plan &amp; Budget 2018-19</t>
  </si>
  <si>
    <t xml:space="preserve">Mid Day Meal Scheme </t>
  </si>
  <si>
    <t>Table AT - 23 A- Implementation of Automated Monitoring System  during 2017-18</t>
  </si>
  <si>
    <t>Kitchen devices sanctioned during 2006-07 to 2017-18 under MDM</t>
  </si>
  <si>
    <t>Table: AT-5 B:  PAB-MDM Approval vs. PERFORMANCE - STC (NCLP Schools) during 2017-18</t>
  </si>
  <si>
    <t xml:space="preserve">Total Unspent Balance as on 31.12.2017   </t>
  </si>
  <si>
    <t xml:space="preserve">Average number of children availed MDM </t>
  </si>
  <si>
    <t>Table: AT- 4B</t>
  </si>
  <si>
    <t xml:space="preserve">Table AT-4B: Information on Aadhaar Enrolment </t>
  </si>
  <si>
    <t>Total Enrolment</t>
  </si>
  <si>
    <t>Number of children having Aadhaar</t>
  </si>
  <si>
    <t>Number of children applied for Aadhaar</t>
  </si>
  <si>
    <t xml:space="preserve">Number of children without Aadhaar </t>
  </si>
  <si>
    <t>Number of proxy names deleted</t>
  </si>
  <si>
    <t>Table: AT- 10 E</t>
  </si>
  <si>
    <t>Table AT-10 E: Information on Kitchen Gardens</t>
  </si>
  <si>
    <t>Total no.  of institutions</t>
  </si>
  <si>
    <t>Total institutions where setting up of kitchen garden is possible</t>
  </si>
  <si>
    <t>No. of institutions already having kitchen gardens</t>
  </si>
  <si>
    <t>No. of institutions where setting up of kitchen garden is in progress</t>
  </si>
  <si>
    <t>No. of institutions where setting up of kitchen garden is proposed during 2018-19</t>
  </si>
  <si>
    <t>Amount paid to children (in Rs)</t>
  </si>
  <si>
    <t>Foodgrains provided to children (in MT)</t>
  </si>
  <si>
    <t>Covered through centralised kitchen</t>
  </si>
  <si>
    <t>Proposals for 2018-19</t>
  </si>
  <si>
    <t>Table: AT-26 : Number of School Working Days (Primary,Classes I-V) for 2018-19</t>
  </si>
  <si>
    <t>April,18</t>
  </si>
  <si>
    <t>May,18</t>
  </si>
  <si>
    <t>June,18</t>
  </si>
  <si>
    <t>July,18</t>
  </si>
  <si>
    <t>August,18</t>
  </si>
  <si>
    <t>September,18</t>
  </si>
  <si>
    <t>October,18</t>
  </si>
  <si>
    <t>November,18</t>
  </si>
  <si>
    <t>December,18</t>
  </si>
  <si>
    <t>January,19</t>
  </si>
  <si>
    <t>February,19</t>
  </si>
  <si>
    <t>March,19</t>
  </si>
  <si>
    <t>Table: AT-26A : Number of School Working Days (Upper Primary,Classes VI-VIII) for 2018-19</t>
  </si>
  <si>
    <t>Requirement of Pulses (in MTs)</t>
  </si>
  <si>
    <t>Pulse 1 (name)</t>
  </si>
  <si>
    <t>Pulse 2 (name)</t>
  </si>
  <si>
    <t>Pulse 3 (name)</t>
  </si>
  <si>
    <t>Pulse 4 (name)</t>
  </si>
  <si>
    <t>Pulse 5 (name)</t>
  </si>
  <si>
    <t>Table: AT-27: Proposal for coverage of children and working days  for 2018-19 (Primary Classes, I-V)</t>
  </si>
  <si>
    <t>Table: AT-27C : Proposal for coverage of children and working days  for Primary (Classes I-V) in Drought affected areas  during 2018-19</t>
  </si>
  <si>
    <t>Table: AT-27 A: Proposal for coverage of children and working days  for 2018-19 (Upper Primary,Classes VI-VIII)</t>
  </si>
  <si>
    <t>Table: AT-27 B: Proposal for coverage of children for NCLP Schools during 2018-19</t>
  </si>
  <si>
    <t>Table: AT-27C</t>
  </si>
  <si>
    <t>Table: AT-28: Requirement of kitchen-cum-stores in the Primary and Upper Primary schools for the year 2018-19</t>
  </si>
  <si>
    <t>Table: AT-28 A: Requirement of kitchen cum stores as per Plinth Area Norm in the Primary and Upper Primary schools for the year 2018-19</t>
  </si>
  <si>
    <t>Table: AT-29 : Requirement of Kitchen Devices during 2018-19 in Primary &amp; Upper Primary Schools</t>
  </si>
  <si>
    <t>Table: AT 30 :    Requirement of Cook cum Helpers for 2018-19</t>
  </si>
  <si>
    <t>Maximum number of institutions for which daily data transferred during the month</t>
  </si>
  <si>
    <t>Table: AT-6: Utilisation of foodgrains  (Primary, Classes I-V) during 2017-18</t>
  </si>
  <si>
    <t xml:space="preserve">Closing Balance*                 (col.4+5-6)                         </t>
  </si>
  <si>
    <t xml:space="preserve">Closing Balance*  (col.9+10-11)                         </t>
  </si>
  <si>
    <t>*: includes unspent balance at State, District, Block and school level (including NGOs/Private Agencies).</t>
  </si>
  <si>
    <t xml:space="preserve">Closing Balance*                  (col.4+5-6)                         </t>
  </si>
  <si>
    <t xml:space="preserve">Closing Balance* (col.9+10-11)                         </t>
  </si>
  <si>
    <t>Table: AT-6A: Utilisation of foodgrains  (Upper Primary, Classes VI-VIII) during 2017-18</t>
  </si>
  <si>
    <t>* State</t>
  </si>
  <si>
    <t>*State</t>
  </si>
  <si>
    <t xml:space="preserve">*State (col.7+10-13) </t>
  </si>
  <si>
    <t>*state share includes funds as well as monetary value of the commodities supplied by the State/UT</t>
  </si>
  <si>
    <t>Table: AT-7: Utilisation of Cooking Cost (Primary, Classes I-V) during 2017-18</t>
  </si>
  <si>
    <t>Table: AT-7A: Utilisation of Cooking cost (Upper Primary Classes, VI-VIII) for 2017-18</t>
  </si>
  <si>
    <t>* state share includes funds as well as monetary value of the commodities supplied by the State/UT</t>
  </si>
  <si>
    <r>
      <t xml:space="preserve">Unspent Balance as on 31.12.17  [Col. 4+ Col.5+Col.6 -Col.8] </t>
    </r>
    <r>
      <rPr>
        <sz val="10"/>
        <rFont val="Arial"/>
        <family val="2"/>
      </rPr>
      <t xml:space="preserve"> </t>
    </r>
  </si>
  <si>
    <t>Table - AT - 10 B</t>
  </si>
  <si>
    <t>*Total Sanction during 2012-13 to 2017-18</t>
  </si>
  <si>
    <t>Table: AT-27 D : Proposal for coverage of children and working days  for Upper Primary (Classes VI-VIII) in Drought affected areas  during 2018-19</t>
  </si>
  <si>
    <t>Table: AT-27 D</t>
  </si>
  <si>
    <t>Kitchen-cum-store sanctioned during 2006-07 to 2017-18</t>
  </si>
  <si>
    <t>Total No. of Cook-cum-helpers required in drought affected areas, if any</t>
  </si>
  <si>
    <t>Table: AT- 32</t>
  </si>
  <si>
    <t>Table: AT-32:  PAB-MDM Approval vs. PERFORMANCE (Primary Classes I to V) during 2017-18 - Drought</t>
  </si>
  <si>
    <t>Foodgrains</t>
  </si>
  <si>
    <t xml:space="preserve">Hon. to cook-cum-helpers </t>
  </si>
  <si>
    <t>Allocation</t>
  </si>
  <si>
    <t>Utilisation</t>
  </si>
  <si>
    <t>Allocation (Centre +State)</t>
  </si>
  <si>
    <t>Utilisation (Centre +State)</t>
  </si>
  <si>
    <t>Table: AT-32A</t>
  </si>
  <si>
    <t>Table: AT-32 A:  PAB-MDM Approval vs. PERFORMANCE (Upper Primary, Classes VI to VIII) during 2017-18 - Drought</t>
  </si>
  <si>
    <t>Information on Kitchen Garden</t>
  </si>
  <si>
    <t xml:space="preserve">AT - 10 E </t>
  </si>
  <si>
    <t>AT - 4 B</t>
  </si>
  <si>
    <t>Information on Aadhaar Enrolment</t>
  </si>
  <si>
    <t>AT - 32</t>
  </si>
  <si>
    <t>PAB-MDM Approval vs. PERFORMANCE (Primary Classes I to V) during 2017-18 - Drought</t>
  </si>
  <si>
    <t>AT - 32 A</t>
  </si>
  <si>
    <t>PAB-MDM Approval vs. PERFORMANCE (Upper Primary, Classes VI to VIII) during 2017-18 - Drought</t>
  </si>
  <si>
    <t>GENERAL INFORMATION for 2017-18</t>
  </si>
  <si>
    <t>Details of  Provisions  in the State Budget 2017-18</t>
  </si>
  <si>
    <t>Releasing of Funds from State to Directorate / Authority / District / Block / School level for 2017-18</t>
  </si>
  <si>
    <t>No. of Institutions in the State vis a vis Institutions serving MDM during 2017-18</t>
  </si>
  <si>
    <t>No. of Institutions covered  (Primary, Classes I-V)  during 2017-18</t>
  </si>
  <si>
    <t>No. of Institutions covered (Upper Primary with Primary, Classes I-VIII) during 2017-18</t>
  </si>
  <si>
    <t>No. of Institutions covered (Upper Primary without Primary, Classes VI-VIII) during 2017-18</t>
  </si>
  <si>
    <t>Enrolment vis-à-vis availed for MDM  (Primary,Classes I- V) during 2017-18</t>
  </si>
  <si>
    <t>PAB-MDM Approval vs. PERFORMANCE (Primary, Classes I - V) during 2017-18</t>
  </si>
  <si>
    <t>PAB-MDM Approval vs. PERFORMANCE (Upper Primary, Classes VI to VIII) during 2017-18</t>
  </si>
  <si>
    <t>PAB-MDM Approval vs. PERFORMANCE NCLP Schools during 2017-18</t>
  </si>
  <si>
    <t>PAB-MDM Approval vs. PERFORMANCE (Primary, Classes I - V) during 2017-18 - Drought</t>
  </si>
  <si>
    <t>Utilisation of foodgrains  (Primary, Classes I-V) during 2017-18</t>
  </si>
  <si>
    <t>Utilisation of foodgrains  (Upper Primary, Classes VI-VIII) during 2017-18</t>
  </si>
  <si>
    <t>PAYMENT OF COST OF FOOD GRAINS TO FCI (Primary and Upper Primary Classes I-VIII) during 2017-18</t>
  </si>
  <si>
    <t>Utilisation of foodgrains (Coarse Grain) during 2017-18</t>
  </si>
  <si>
    <t>Utilisation of Cooking Cost (Primary, Classes I-V) during 2017-18</t>
  </si>
  <si>
    <t>Utilisation of Cooking cost (Upper Primary Classes, VI-VIII) for 2017-18</t>
  </si>
  <si>
    <t>Utilisation of Central Assitance towards Transportation Assistance (Primary &amp; Upper Primary,Classes I-VIII) during 2017-18</t>
  </si>
  <si>
    <t>Utilisation of Central Assistance towards MME  (Primary &amp; Upper Primary,Classes I-VIII) during 2017-18</t>
  </si>
  <si>
    <t>Details of Meetings at district level during 2017-18</t>
  </si>
  <si>
    <t>Coverage under Rashtriya Bal Swasthya Karykram (School Health Programme) - 2017-18</t>
  </si>
  <si>
    <t>Annual and Monthly data entry status in MDM-MIS during 2017-18</t>
  </si>
  <si>
    <t>Implementation of Automated Monitoring System  during 2017-18</t>
  </si>
  <si>
    <t>Number of School Working Days (Upper Primary,Classes VI-VIII) for 2018-19</t>
  </si>
  <si>
    <t>Proposal for coverage of children and working days  for 2018-19  (Primary Classes, I-V)</t>
  </si>
  <si>
    <t>Proposal for coverage of children and working days  for 2018-19  (Upper Primary,Classes VI-VIII)</t>
  </si>
  <si>
    <t>Proposal for coverage of children for NCLP Schools during 2018-19</t>
  </si>
  <si>
    <t>Proposal for coverage of children and working days  for Primary (Classes I-V) in Drought affected areas  during 2018-19</t>
  </si>
  <si>
    <t>Proposal for coverage of children and working days  for  Upper Primary (Classes VI-VIII)in Drought affected areas  during 2018-19</t>
  </si>
  <si>
    <t>Requirement of kitchen-cum-stores in the Primary and Upper Primary schools for the year 2018-19</t>
  </si>
  <si>
    <t>Requirement of kitchen cum stores as per Plinth Area Norm in the Primary and Upper Primary schools for the year 2018-19</t>
  </si>
  <si>
    <t>Requirement of Kitchen Devices during 2018-19 in Primary &amp; Upper Primary Schools</t>
  </si>
  <si>
    <t>Requirement of Cook cum Helpers for 2018-19</t>
  </si>
  <si>
    <t>Budget Provision for the Year 2018-19</t>
  </si>
  <si>
    <t>Ambala</t>
  </si>
  <si>
    <t>Bhiwani</t>
  </si>
  <si>
    <t>Faridabad</t>
  </si>
  <si>
    <t>Fatehabad</t>
  </si>
  <si>
    <t>Gurugram</t>
  </si>
  <si>
    <t>Hissar</t>
  </si>
  <si>
    <t>Jhajjar</t>
  </si>
  <si>
    <t>jind</t>
  </si>
  <si>
    <t>Kaithal</t>
  </si>
  <si>
    <t>karnal</t>
  </si>
  <si>
    <t>Kurukshetra</t>
  </si>
  <si>
    <t>Mahendergharh</t>
  </si>
  <si>
    <t>Mewat</t>
  </si>
  <si>
    <t>Palwal</t>
  </si>
  <si>
    <t>Panchkula</t>
  </si>
  <si>
    <t>Panipat</t>
  </si>
  <si>
    <t>Rewari</t>
  </si>
  <si>
    <t>Rohtak</t>
  </si>
  <si>
    <t>sirsa</t>
  </si>
  <si>
    <t>Sonipat</t>
  </si>
  <si>
    <t>Yamunanagar</t>
  </si>
  <si>
    <t xml:space="preserve">Tax per MT foodgrain, if any : </t>
  </si>
  <si>
    <t>*</t>
  </si>
  <si>
    <t>States / UTs will indicate their choice.</t>
  </si>
  <si>
    <t>#</t>
  </si>
  <si>
    <t>col. 10 x Rs.  3000.00 + VAT/Other taxes</t>
  </si>
  <si>
    <t>##</t>
  </si>
  <si>
    <t>col. 11x Rs. 2000.00 + VAT/Other taxes</t>
  </si>
  <si>
    <t>$</t>
  </si>
  <si>
    <t>(col.7 x col.8 x Rs. 3.72 for NER States and 3 hilly States), (col.7 x col. 8 x Rs. 4.13 for UTs) and (col. 7 x col. 8 x Rs. 2.48 for other States)</t>
  </si>
  <si>
    <t>**</t>
  </si>
  <si>
    <t>col.7 x col.8 x State's / UT's share</t>
  </si>
  <si>
    <t>***</t>
  </si>
  <si>
    <t xml:space="preserve">[col. 9]x Rs. PDS rate for Special Category States  </t>
  </si>
  <si>
    <t xml:space="preserve">[col. 9]x Rs. 750 for other States/UTs. </t>
  </si>
  <si>
    <t>(col.7 x col.8 x Rs. 5.56 for NER States and 3 hilly States), (col.7 x col. 8 x Rs. 6.18 for UTs) and (col. 7 x col. 8 x Rs. 3.71 for other States)</t>
  </si>
  <si>
    <t>NIL</t>
  </si>
  <si>
    <t>Nil</t>
  </si>
  <si>
    <t>Engaged in 2017-18</t>
  </si>
  <si>
    <t>As per taste</t>
  </si>
  <si>
    <t>Mahendergarh</t>
  </si>
  <si>
    <t>Table: AT-31 : Budget Provision for the Year 2018-19</t>
  </si>
  <si>
    <t xml:space="preserve">For Milk Provission </t>
  </si>
  <si>
    <t xml:space="preserve">State : Haryana </t>
  </si>
  <si>
    <t>Cheque/e-transfer</t>
  </si>
  <si>
    <t>random</t>
  </si>
  <si>
    <t>e - transfer</t>
  </si>
  <si>
    <t>Cheque and E-Transfer</t>
  </si>
  <si>
    <t>Banana, Apple, Peanuts etc</t>
  </si>
  <si>
    <t>A/c Payee Cheque</t>
  </si>
  <si>
    <t>E-transfer</t>
  </si>
  <si>
    <t>Director  Elementary Education Haryana</t>
  </si>
  <si>
    <t>District Elementary Education Office</t>
  </si>
  <si>
    <t>Block Education Officer</t>
  </si>
  <si>
    <t>Additional Director MDM</t>
  </si>
  <si>
    <t>District Elementary Education Officer</t>
  </si>
  <si>
    <t>0172-2584522</t>
  </si>
  <si>
    <t>mdmhry@gmail.com</t>
  </si>
  <si>
    <t>Yes</t>
  </si>
  <si>
    <t>Testing is not possible as recognised labs are far away from kaithal district and foodgrain sample is demished or spoiled if taken for testing.</t>
  </si>
  <si>
    <t>e-transfer</t>
  </si>
  <si>
    <t>E-Transfer</t>
  </si>
  <si>
    <t>Fare Labs Pvt Ltd Gurugram</t>
  </si>
  <si>
    <t>ISKCON FOOD RELIEF FOUNDATION</t>
  </si>
  <si>
    <t>58 Km</t>
  </si>
  <si>
    <t>Cheque</t>
  </si>
  <si>
    <t>e transfer</t>
  </si>
  <si>
    <t>Iskcon food Relief Foundation</t>
  </si>
  <si>
    <t>Choksi Laboratories Ltd. Panchkula</t>
  </si>
  <si>
    <t xml:space="preserve"> e transfer</t>
  </si>
  <si>
    <t>Random</t>
  </si>
  <si>
    <t>Iskcon Food Relief Foundation, Gurugram</t>
  </si>
  <si>
    <t>Iskcon Food Relief Foundation</t>
  </si>
  <si>
    <t>60KM</t>
  </si>
  <si>
    <t>by e transfer</t>
  </si>
  <si>
    <t>E- Transfer</t>
  </si>
  <si>
    <t>Total honorarium paid         (col 9 + 10)</t>
  </si>
  <si>
    <t xml:space="preserve">State / UT: Haryana </t>
  </si>
  <si>
    <t>1 Additional Director MDM</t>
  </si>
  <si>
    <t>3 Supdt.MDM</t>
  </si>
  <si>
    <t>4 Assistant</t>
  </si>
  <si>
    <t>5 District Elementary Education Officer</t>
  </si>
  <si>
    <t>2 Assistant Director</t>
  </si>
  <si>
    <t>6  Block Education Officer</t>
  </si>
  <si>
    <t xml:space="preserve">7 Clerk </t>
  </si>
  <si>
    <t>Choksi Lab</t>
  </si>
  <si>
    <t>S.D Jhajjar,      Vaish Society Bahadurgarh, Jagannath Beri</t>
  </si>
  <si>
    <t>Pulse 1 CHANNA DAAL</t>
  </si>
  <si>
    <t>Pulse 2 RAJMA</t>
  </si>
  <si>
    <t xml:space="preserve">Pulse 3 BESAN </t>
  </si>
  <si>
    <t>2018-19</t>
  </si>
  <si>
    <t>16-06-2017</t>
  </si>
  <si>
    <t>42Km</t>
  </si>
  <si>
    <t>cake, toffies, biscuits etc.</t>
  </si>
  <si>
    <t>Pulse 4 Kale channa</t>
  </si>
  <si>
    <t>October, 2017</t>
  </si>
  <si>
    <t>Final</t>
  </si>
  <si>
    <t>Disposed off</t>
  </si>
  <si>
    <t>Faridabad- 1, Ambala-1</t>
  </si>
  <si>
    <t>Faridabad - May, 2017, Ambala- May, 2017</t>
  </si>
  <si>
    <t>Ambala- Final</t>
  </si>
  <si>
    <t>faridabad report awaited</t>
  </si>
  <si>
    <t>Aug, 2017, Aug, 2017</t>
  </si>
  <si>
    <t>Sep, 2017</t>
  </si>
  <si>
    <t>May, 2017</t>
  </si>
  <si>
    <t>July,2017</t>
  </si>
  <si>
    <t>Pending</t>
  </si>
  <si>
    <t>pending</t>
  </si>
  <si>
    <t xml:space="preserve">April, 2017 </t>
  </si>
  <si>
    <t>Hisar</t>
  </si>
  <si>
    <t>Jind</t>
  </si>
  <si>
    <t xml:space="preserve"> June,2017, Aug, 2017, Nov, 2017</t>
  </si>
  <si>
    <t>Karnal</t>
  </si>
  <si>
    <t>July,2017 , July, 2017</t>
  </si>
  <si>
    <t>Mahindergarh</t>
  </si>
  <si>
    <t>July, 2017</t>
  </si>
  <si>
    <t>final</t>
  </si>
  <si>
    <t>Nov, 2017</t>
  </si>
  <si>
    <t>Yamunangar</t>
  </si>
  <si>
    <t>Sirsa</t>
  </si>
  <si>
    <t xml:space="preserve"> Grand Total</t>
  </si>
  <si>
    <t>LB: Local Body Schools :- Nil</t>
  </si>
  <si>
    <t>* not budget allocation in 2017-18</t>
  </si>
  <si>
    <t>604 (centralized kitchen)</t>
  </si>
  <si>
    <t>547(centralized kitchen)</t>
  </si>
  <si>
    <t>432(centralized kitchen)</t>
  </si>
  <si>
    <t>A+1</t>
  </si>
  <si>
    <t xml:space="preserve">Milk Provission </t>
  </si>
  <si>
    <t>State / UT: Haryana</t>
  </si>
  <si>
    <t>Name Of District</t>
  </si>
  <si>
    <t>cake</t>
  </si>
  <si>
    <t>toffes</t>
  </si>
  <si>
    <t>bnana, pea-nut,gifts</t>
  </si>
  <si>
    <t>Haryana</t>
  </si>
  <si>
    <t>on Sheet</t>
  </si>
  <si>
    <t>Cake, Tofee, Biscuit</t>
  </si>
  <si>
    <t>Biscuit, Fruits, Laddo</t>
  </si>
  <si>
    <t>State / UT:Haryana</t>
  </si>
  <si>
    <t>STATE/UT: _Haryana_</t>
  </si>
  <si>
    <t>State/UT :Haryana</t>
  </si>
  <si>
    <t>District :Haryana</t>
  </si>
  <si>
    <t>25-7-2017</t>
  </si>
  <si>
    <t>28-4-2017</t>
  </si>
  <si>
    <t>22-12-2017</t>
  </si>
  <si>
    <t>Fruit like Bnana, Apple</t>
  </si>
  <si>
    <t>Banana, Biscuits etc</t>
  </si>
  <si>
    <t>Yes (Haryanvi Song, Haryanvi Dance, clay modeling, Music, rangoli etc)</t>
  </si>
  <si>
    <t>LADOO ,BISCUIT ETC.</t>
  </si>
  <si>
    <t>PEANUTS ,LADOO ,BISCUITS</t>
  </si>
  <si>
    <t xml:space="preserve">Foodgrains and Amount not given to Children because Gram Panchayat Members, Parents of Children and SMC Members did not agree to take MDM. Now Gram Panchayat Members, Parents of Childrens and SMC Members have agreed to take MDM. So MDM has been started from 15.12.2017.  </t>
  </si>
  <si>
    <t>* 100% MIS data up-to Dec , 2017</t>
  </si>
  <si>
    <t>* improvement in AMS reporting in Jan-feb, 2018</t>
  </si>
  <si>
    <t>Number of Schools inspected by Govt. officials</t>
  </si>
  <si>
    <t>regarding Cook Cum Helper's honorarium payment</t>
  </si>
  <si>
    <t>Regarding inregularties in MDM (GHS Fatehpur)</t>
  </si>
  <si>
    <t xml:space="preserve">Against inconivents Staff from Cook </t>
  </si>
  <si>
    <t>Accident by ISCKON (1 student injured)</t>
  </si>
  <si>
    <t>Complaint regarding Cook, MDM, dishwash from Child</t>
  </si>
  <si>
    <t>complaint against cook and misuse of funds related to MDM</t>
  </si>
  <si>
    <t>regarding application for appointment as cook</t>
  </si>
  <si>
    <t xml:space="preserve">misuse of Mid day meal </t>
  </si>
  <si>
    <t>LB: Local Body Schools :- 5 (in Ambala District only)</t>
  </si>
  <si>
    <t>08-06-2017</t>
  </si>
  <si>
    <t>Balance of 1st Instalment  unspent revalidation of 2016-17</t>
  </si>
  <si>
    <t>Yes </t>
  </si>
  <si>
    <t>Yes (Painting, Essay writing etc) </t>
  </si>
  <si>
    <t xml:space="preserve">18-10-2017   </t>
  </si>
  <si>
    <t xml:space="preserve">* GPS Dhani jamalpur have no admission of any student and no staff </t>
  </si>
  <si>
    <t>%</t>
  </si>
  <si>
    <t>2 Additional Manager MDM</t>
  </si>
  <si>
    <t>3 Monitoring Officers</t>
  </si>
  <si>
    <t>5 Data Entry Opertor</t>
  </si>
  <si>
    <t>6 Programme Executive</t>
  </si>
  <si>
    <t>7Account Executive</t>
  </si>
  <si>
    <t>1 General Manager MDM</t>
  </si>
  <si>
    <t>Rat found in MDM (9 children hospitalised) and Burning episode (1 student injured ){ DEEO has informed that the Lab report has not been received so far</t>
  </si>
  <si>
    <t>regarding enquiry against teacher and removal of Cook from nakhatiya (comments awaited from DEEO Fatehabad )</t>
  </si>
  <si>
    <t>complaint by parent against school staff (comments awaited from DEEO)</t>
  </si>
  <si>
    <t>regarding enquiry against teacher  (Submitted for hearing on 06-03-2018with Additional Director )</t>
  </si>
  <si>
    <t>complaint against Mid Day Meal Quality (already submitted for order)</t>
  </si>
  <si>
    <t>complaint against Mid Day Meal Quality  (already submitted for order)</t>
  </si>
  <si>
    <t>* Due to delay in delivery of Cylinder Fire Wood is used</t>
  </si>
  <si>
    <t>20-02-2018</t>
  </si>
  <si>
    <t>(For the Period 01.04.17 to 31.03.18)</t>
  </si>
  <si>
    <t>Annual Work Plan and Budget 2017-18</t>
  </si>
  <si>
    <t>Budget Released till 31.03.2018</t>
  </si>
  <si>
    <t>During 01.04.17 to 31.03.2018</t>
  </si>
  <si>
    <r>
      <t xml:space="preserve">No. of working days </t>
    </r>
    <r>
      <rPr>
        <b/>
        <sz val="8"/>
        <rFont val="Arial"/>
        <family val="2"/>
      </rPr>
      <t xml:space="preserve">(During 01.04.17 to 31.03.18)     </t>
    </r>
    <r>
      <rPr>
        <b/>
        <sz val="10"/>
        <rFont val="Arial"/>
        <family val="2"/>
      </rPr>
      <t xml:space="preserve">             </t>
    </r>
  </si>
  <si>
    <r>
      <t xml:space="preserve">No. of working days </t>
    </r>
    <r>
      <rPr>
        <b/>
        <sz val="8"/>
        <rFont val="Arial"/>
        <family val="2"/>
      </rPr>
      <t xml:space="preserve">(During 01.04.17 to 31.03.2018    </t>
    </r>
    <r>
      <rPr>
        <b/>
        <sz val="10"/>
        <rFont val="Arial"/>
        <family val="2"/>
      </rPr>
      <t xml:space="preserve">             </t>
    </r>
  </si>
  <si>
    <t>377 (centralized kitchen)</t>
  </si>
  <si>
    <t>---</t>
  </si>
  <si>
    <t xml:space="preserve"> E- Transfer</t>
  </si>
  <si>
    <t xml:space="preserve">       </t>
  </si>
  <si>
    <t>MME(Soap+ Broadband)</t>
  </si>
  <si>
    <t>State / UT:</t>
  </si>
  <si>
    <t>s</t>
  </si>
  <si>
    <t>Jan</t>
  </si>
  <si>
    <t>Feb</t>
  </si>
  <si>
    <t>March</t>
  </si>
  <si>
    <t>As on 31st March 2018</t>
  </si>
  <si>
    <t>(As on 31st March,2018)</t>
  </si>
  <si>
    <t xml:space="preserve">                                                                                                                                                                                                                                                                        </t>
  </si>
  <si>
    <t>(For the Period 01.4.17 to 31.03.2018)</t>
  </si>
  <si>
    <t>(For the Period 01.4.17 to 31.03.2018</t>
  </si>
  <si>
    <t xml:space="preserve">Total Unspent Balance as on 31.03.2018                                          </t>
  </si>
  <si>
    <t>(For the Period 01.04.17 to 31.03.2018</t>
  </si>
  <si>
    <t>Table: AT- 10 F</t>
  </si>
  <si>
    <t>Table AT-10 F: Information on Drinking water facilites</t>
  </si>
  <si>
    <t>Total Schools</t>
  </si>
  <si>
    <t>Schools having drinking water facilities</t>
  </si>
  <si>
    <t>Schools having safe drinking water facilities</t>
  </si>
  <si>
    <t>Number of Schools having facility of water filtration</t>
  </si>
  <si>
    <t>Types of filtration* used (number of schools)</t>
  </si>
  <si>
    <t>Any Innovation for purification of water</t>
  </si>
  <si>
    <t>Source of Funds used</t>
  </si>
  <si>
    <t>Membrane technology Purification</t>
  </si>
  <si>
    <t>UV purification or e-boiling</t>
  </si>
  <si>
    <t>Candle filter purifier</t>
  </si>
  <si>
    <t>Activated carbon filter purifier</t>
  </si>
  <si>
    <t>CSR</t>
  </si>
  <si>
    <t>Donations etc.</t>
  </si>
  <si>
    <t>RO</t>
  </si>
  <si>
    <t>UF</t>
  </si>
  <si>
    <t>Date:-</t>
  </si>
  <si>
    <t>* bills raised by FCI late in Gurgaon, Palwal District now payment done in June 2018</t>
  </si>
  <si>
    <t>27/6/2017</t>
  </si>
  <si>
    <t>20/3/2018</t>
  </si>
  <si>
    <t>Table: AT-5A:  PAB-MDM Approval vs. PERFORMANCE (Primary, Classes VI - VIII) during 2017-18</t>
  </si>
  <si>
    <t xml:space="preserve">  nil</t>
  </si>
  <si>
    <t>Additional Secretary Elementary Education 
for Additional Chief Secretary to Govt. Haryana
School Education Department, Chandigarh</t>
  </si>
  <si>
    <t xml:space="preserve"> Additional Secretary Elementary Education 
   for Additional Chief Secretary to Govt. Haryana
School Education Department, Chandigarh</t>
  </si>
  <si>
    <t xml:space="preserve">       Additional Secretary Elementary Education 
     for Additional Chief Secretary to Govt. Haryana
     School Education Department, Chandigarh</t>
  </si>
  <si>
    <t xml:space="preserve">       Additional Secretary Elementary Education 
      for Additional Chief Secretary to Govt. Haryana
     School Education Department, Chandigarh</t>
  </si>
  <si>
    <t xml:space="preserve">                 Additional Secretary Elementary Education 
                for Additional Chief Secretary to Govt. Haryana
             School Education Department, Chandigarh</t>
  </si>
  <si>
    <t xml:space="preserve">                                        Additional Secretary Elementary Education 
                                       for Additional Chief Secretary to Govt. Haryana
                                        School Education Department, Chandigarh</t>
  </si>
  <si>
    <t>Additional Secretary Elementary Education 
for Additional Chief Secretary to Govt. Haryana
  School Education Department, Chandigarh</t>
  </si>
  <si>
    <t xml:space="preserve">   Additional Secretary Elementary Education 
   for Additional Chief Secretary to Govt. Haryana
   School Education Department, Chandigarh</t>
  </si>
</sst>
</file>

<file path=xl/styles.xml><?xml version="1.0" encoding="utf-8"?>
<styleSheet xmlns="http://schemas.openxmlformats.org/spreadsheetml/2006/main">
  <numFmts count="5">
    <numFmt numFmtId="43" formatCode="_(* #,##0.00_);_(* \(#,##0.00\);_(* &quot;-&quot;??_);_(@_)"/>
    <numFmt numFmtId="164" formatCode="0.000"/>
    <numFmt numFmtId="165" formatCode="_ * #,##0.00_ ;_ * \-#,##0.00_ ;_ * &quot;-&quot;??_ ;_ @_ "/>
    <numFmt numFmtId="166" formatCode="0.0"/>
    <numFmt numFmtId="167" formatCode="0.000000"/>
  </numFmts>
  <fonts count="12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i/>
      <u/>
      <sz val="12"/>
      <name val="Arial"/>
      <family val="2"/>
    </font>
    <font>
      <b/>
      <sz val="14"/>
      <name val="Arial"/>
      <family val="2"/>
    </font>
    <font>
      <b/>
      <u/>
      <sz val="12"/>
      <name val="Arial"/>
      <family val="2"/>
    </font>
    <font>
      <b/>
      <sz val="12"/>
      <name val="Arial"/>
      <family val="2"/>
    </font>
    <font>
      <sz val="10"/>
      <name val="Arial"/>
      <family val="2"/>
    </font>
    <font>
      <b/>
      <u/>
      <sz val="10"/>
      <name val="Arial"/>
      <family val="2"/>
    </font>
    <font>
      <sz val="8"/>
      <name val="Arial"/>
      <family val="2"/>
    </font>
    <font>
      <i/>
      <sz val="10"/>
      <name val="Arial"/>
      <family val="2"/>
    </font>
    <font>
      <b/>
      <sz val="16"/>
      <name val="Arial"/>
      <family val="2"/>
    </font>
    <font>
      <sz val="12"/>
      <name val="Arial"/>
      <family val="2"/>
    </font>
    <font>
      <sz val="11"/>
      <name val="Arial"/>
      <family val="2"/>
    </font>
    <font>
      <b/>
      <i/>
      <u/>
      <sz val="10"/>
      <name val="Arial"/>
      <family val="2"/>
    </font>
    <font>
      <b/>
      <sz val="11"/>
      <name val="Arial"/>
      <family val="2"/>
    </font>
    <font>
      <b/>
      <u/>
      <sz val="11"/>
      <name val="Arial"/>
      <family val="2"/>
    </font>
    <font>
      <b/>
      <i/>
      <sz val="10"/>
      <name val="Arial"/>
      <family val="2"/>
    </font>
    <font>
      <b/>
      <sz val="11"/>
      <color indexed="8"/>
      <name val="Calibri"/>
      <family val="2"/>
    </font>
    <font>
      <sz val="11"/>
      <color indexed="8"/>
      <name val="Arial"/>
      <family val="2"/>
    </font>
    <font>
      <b/>
      <sz val="11"/>
      <color indexed="8"/>
      <name val="Arial"/>
      <family val="2"/>
    </font>
    <font>
      <b/>
      <sz val="12"/>
      <color indexed="8"/>
      <name val="Arial"/>
      <family val="2"/>
    </font>
    <font>
      <b/>
      <sz val="10"/>
      <color indexed="8"/>
      <name val="Arial"/>
      <family val="2"/>
    </font>
    <font>
      <b/>
      <u/>
      <sz val="12"/>
      <color indexed="8"/>
      <name val="Arial"/>
      <family val="2"/>
    </font>
    <font>
      <b/>
      <i/>
      <sz val="11"/>
      <color indexed="8"/>
      <name val="Calibri"/>
      <family val="2"/>
    </font>
    <font>
      <b/>
      <i/>
      <sz val="11"/>
      <name val="Arial"/>
      <family val="2"/>
    </font>
    <font>
      <i/>
      <sz val="11"/>
      <name val="Arial"/>
      <family val="2"/>
    </font>
    <font>
      <b/>
      <i/>
      <sz val="10"/>
      <color indexed="8"/>
      <name val="Arial"/>
      <family val="2"/>
    </font>
    <font>
      <b/>
      <i/>
      <sz val="11"/>
      <color indexed="8"/>
      <name val="Arial"/>
      <family val="2"/>
    </font>
    <font>
      <b/>
      <u/>
      <sz val="14"/>
      <color indexed="8"/>
      <name val="Arial"/>
      <family val="2"/>
    </font>
    <font>
      <b/>
      <sz val="10"/>
      <color indexed="8"/>
      <name val="Calibri"/>
      <family val="2"/>
    </font>
    <font>
      <i/>
      <u/>
      <sz val="11"/>
      <name val="Arial"/>
      <family val="2"/>
    </font>
    <font>
      <b/>
      <sz val="12"/>
      <name val="Trebuchet MS"/>
      <family val="2"/>
    </font>
    <font>
      <b/>
      <sz val="16"/>
      <name val="Trebuchet MS"/>
      <family val="2"/>
    </font>
    <font>
      <sz val="10"/>
      <name val="Trebuchet MS"/>
      <family val="2"/>
    </font>
    <font>
      <b/>
      <sz val="10"/>
      <name val="Trebuchet MS"/>
      <family val="2"/>
    </font>
    <font>
      <b/>
      <i/>
      <sz val="10"/>
      <name val="Trebuchet MS"/>
      <family val="2"/>
    </font>
    <font>
      <b/>
      <sz val="7"/>
      <color indexed="8"/>
      <name val="Calibri"/>
      <family val="2"/>
    </font>
    <font>
      <b/>
      <sz val="10"/>
      <color indexed="10"/>
      <name val="Arial"/>
      <family val="2"/>
    </font>
    <font>
      <b/>
      <sz val="8"/>
      <color indexed="10"/>
      <name val="Arial"/>
      <family val="2"/>
    </font>
    <font>
      <b/>
      <i/>
      <sz val="12"/>
      <name val="Trebuchet MS"/>
      <family val="2"/>
    </font>
    <font>
      <b/>
      <sz val="8"/>
      <name val="Arial"/>
      <family val="2"/>
    </font>
    <font>
      <sz val="36"/>
      <name val="Arial"/>
      <family val="2"/>
    </font>
    <font>
      <sz val="11"/>
      <color theme="1"/>
      <name val="Calibri"/>
      <family val="2"/>
      <scheme val="minor"/>
    </font>
    <font>
      <b/>
      <sz val="11"/>
      <color theme="1"/>
      <name val="Calibri"/>
      <family val="2"/>
      <scheme val="minor"/>
    </font>
    <font>
      <b/>
      <i/>
      <sz val="11"/>
      <color theme="1"/>
      <name val="Calibri"/>
      <family val="2"/>
      <scheme val="minor"/>
    </font>
    <font>
      <b/>
      <sz val="9"/>
      <color theme="1"/>
      <name val="Calibri"/>
      <family val="2"/>
      <scheme val="minor"/>
    </font>
    <font>
      <b/>
      <sz val="16"/>
      <color theme="1"/>
      <name val="Calibri"/>
      <family val="2"/>
      <scheme val="minor"/>
    </font>
    <font>
      <b/>
      <sz val="11"/>
      <color theme="1"/>
      <name val="Cambria"/>
      <family val="1"/>
      <scheme val="major"/>
    </font>
    <font>
      <b/>
      <i/>
      <sz val="10"/>
      <color theme="1"/>
      <name val="Cambria"/>
      <family val="1"/>
      <scheme val="major"/>
    </font>
    <font>
      <sz val="10"/>
      <color theme="1"/>
      <name val="Cambria"/>
      <family val="1"/>
      <scheme val="major"/>
    </font>
    <font>
      <b/>
      <i/>
      <sz val="10"/>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0"/>
      <color rgb="FFFF0000"/>
      <name val="Arial"/>
      <family val="2"/>
    </font>
    <font>
      <b/>
      <sz val="10"/>
      <color theme="1"/>
      <name val="Cambria"/>
      <family val="1"/>
      <scheme val="major"/>
    </font>
    <font>
      <sz val="10"/>
      <name val="Calibri"/>
      <family val="2"/>
      <scheme val="minor"/>
    </font>
    <font>
      <sz val="10"/>
      <name val="Times New Roman"/>
      <family val="1"/>
    </font>
    <font>
      <b/>
      <sz val="10"/>
      <name val="Times New Roman"/>
      <family val="1"/>
    </font>
    <font>
      <b/>
      <sz val="11"/>
      <name val="Times New Roman"/>
      <family val="1"/>
    </font>
    <font>
      <sz val="10"/>
      <color theme="1"/>
      <name val="Times New Roman"/>
      <family val="1"/>
    </font>
    <font>
      <b/>
      <sz val="12"/>
      <name val="Times New Roman"/>
      <family val="1"/>
    </font>
    <font>
      <sz val="11"/>
      <name val="Times New Roman"/>
      <family val="1"/>
    </font>
    <font>
      <sz val="11"/>
      <color theme="0"/>
      <name val="Times New Roman"/>
      <family val="1"/>
    </font>
    <font>
      <sz val="72"/>
      <name val="Times New Roman"/>
      <family val="1"/>
    </font>
    <font>
      <b/>
      <sz val="10"/>
      <color indexed="8"/>
      <name val="Times New Roman"/>
      <family val="1"/>
    </font>
    <font>
      <b/>
      <sz val="72"/>
      <color indexed="8"/>
      <name val="Times New Roman"/>
      <family val="1"/>
    </font>
    <font>
      <b/>
      <sz val="11"/>
      <color theme="1"/>
      <name val="Times New Roman"/>
      <family val="1"/>
    </font>
    <font>
      <sz val="11"/>
      <color theme="1"/>
      <name val="Times New Roman"/>
      <family val="1"/>
    </font>
    <font>
      <b/>
      <sz val="72"/>
      <color theme="1"/>
      <name val="Times New Roman"/>
      <family val="1"/>
    </font>
    <font>
      <sz val="72"/>
      <color theme="1"/>
      <name val="Times New Roman"/>
      <family val="1"/>
    </font>
    <font>
      <sz val="10"/>
      <color indexed="8"/>
      <name val="Times New Roman"/>
      <family val="1"/>
    </font>
    <font>
      <b/>
      <sz val="11"/>
      <color indexed="8"/>
      <name val="Times New Roman"/>
      <family val="1"/>
    </font>
    <font>
      <sz val="11"/>
      <color indexed="8"/>
      <name val="Times New Roman"/>
      <family val="1"/>
    </font>
    <font>
      <sz val="72"/>
      <name val="Arial"/>
      <family val="2"/>
    </font>
    <font>
      <b/>
      <sz val="10"/>
      <color rgb="FFFF0000"/>
      <name val="Arial"/>
      <family val="2"/>
    </font>
    <font>
      <sz val="10"/>
      <name val="Lucida Bright"/>
      <family val="1"/>
    </font>
    <font>
      <sz val="12"/>
      <name val="Lucida Bright"/>
      <family val="1"/>
    </font>
    <font>
      <b/>
      <sz val="14"/>
      <color indexed="8"/>
      <name val="Lucida Bright"/>
      <family val="1"/>
    </font>
    <font>
      <sz val="11"/>
      <color theme="1"/>
      <name val="Lucida Bright"/>
      <family val="1"/>
    </font>
    <font>
      <b/>
      <i/>
      <sz val="72"/>
      <color theme="1"/>
      <name val="Times New Roman"/>
      <family val="1"/>
    </font>
    <font>
      <b/>
      <i/>
      <sz val="11"/>
      <name val="Times New Roman"/>
      <family val="1"/>
    </font>
    <font>
      <b/>
      <sz val="10"/>
      <color theme="1"/>
      <name val="Times New Roman"/>
      <family val="1"/>
    </font>
    <font>
      <b/>
      <sz val="9"/>
      <color indexed="81"/>
      <name val="Tahoma"/>
      <family val="2"/>
    </font>
    <font>
      <sz val="10"/>
      <color theme="1"/>
      <name val="Tahoma"/>
      <family val="2"/>
    </font>
    <font>
      <b/>
      <sz val="10"/>
      <color theme="1"/>
      <name val="Tahoma"/>
      <family val="2"/>
    </font>
    <font>
      <sz val="10"/>
      <color theme="1"/>
      <name val="Calibri"/>
      <family val="2"/>
      <scheme val="minor"/>
    </font>
    <font>
      <sz val="11"/>
      <color indexed="8"/>
      <name val="Calibri"/>
      <family val="2"/>
    </font>
    <font>
      <sz val="10"/>
      <name val="Arial"/>
      <family val="2"/>
    </font>
    <font>
      <u/>
      <sz val="10"/>
      <color theme="10"/>
      <name val="Arial"/>
      <family val="2"/>
    </font>
    <font>
      <sz val="11"/>
      <name val="Calibri"/>
      <family val="2"/>
      <scheme val="minor"/>
    </font>
    <font>
      <sz val="10"/>
      <name val="Arial"/>
      <family val="2"/>
    </font>
    <font>
      <sz val="48"/>
      <name val="Arial"/>
      <family val="2"/>
    </font>
    <font>
      <sz val="12"/>
      <color theme="1"/>
      <name val="Calibri"/>
      <family val="2"/>
      <scheme val="minor"/>
    </font>
    <font>
      <b/>
      <sz val="10"/>
      <name val="Cambria"/>
      <family val="1"/>
      <scheme val="major"/>
    </font>
    <font>
      <u/>
      <sz val="7"/>
      <color theme="10"/>
      <name val="Arial"/>
      <family val="2"/>
    </font>
    <font>
      <sz val="12"/>
      <color theme="1"/>
      <name val="Tahoma"/>
      <family val="2"/>
    </font>
    <font>
      <sz val="10"/>
      <color theme="1"/>
      <name val="Arial"/>
      <family val="2"/>
    </font>
    <font>
      <sz val="10"/>
      <color rgb="FF002060"/>
      <name val="Arial"/>
      <family val="2"/>
    </font>
    <font>
      <b/>
      <sz val="10"/>
      <color rgb="FF002060"/>
      <name val="Arial"/>
      <family val="2"/>
    </font>
    <font>
      <sz val="10"/>
      <name val="Cambria"/>
      <family val="1"/>
      <scheme val="major"/>
    </font>
    <font>
      <i/>
      <sz val="10"/>
      <color theme="1"/>
      <name val="Cambria"/>
      <family val="1"/>
      <scheme val="major"/>
    </font>
    <font>
      <i/>
      <sz val="10"/>
      <color theme="1"/>
      <name val="Calibri"/>
      <family val="2"/>
      <scheme val="minor"/>
    </font>
    <font>
      <i/>
      <sz val="10"/>
      <name val="Trebuchet MS"/>
      <family val="2"/>
    </font>
    <font>
      <sz val="10"/>
      <color theme="1"/>
      <name val="Lucida Bright"/>
      <family val="1"/>
    </font>
    <font>
      <sz val="12"/>
      <name val="Times New Roman"/>
      <family val="1"/>
    </font>
    <font>
      <sz val="12"/>
      <color indexed="8"/>
      <name val="Times New Roman"/>
      <family val="1"/>
    </font>
    <font>
      <b/>
      <sz val="12"/>
      <color indexed="8"/>
      <name val="Times New Roman"/>
      <family val="1"/>
    </font>
    <font>
      <b/>
      <sz val="12"/>
      <color theme="1"/>
      <name val="Book Antiqua"/>
      <family val="1"/>
    </font>
    <font>
      <sz val="10"/>
      <name val="Arial"/>
      <family val="2"/>
    </font>
    <font>
      <sz val="14"/>
      <name val="Arial"/>
      <family val="2"/>
    </font>
    <font>
      <b/>
      <i/>
      <u/>
      <sz val="14"/>
      <name val="Arial"/>
      <family val="2"/>
    </font>
    <font>
      <b/>
      <u/>
      <sz val="14"/>
      <name val="Arial"/>
      <family val="2"/>
    </font>
    <font>
      <sz val="10"/>
      <name val="Arial"/>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
      <left/>
      <right style="thin">
        <color rgb="FF000000"/>
      </right>
      <top/>
      <bottom style="thin">
        <color rgb="FF000000"/>
      </bottom>
      <diagonal/>
    </border>
  </borders>
  <cellStyleXfs count="378">
    <xf numFmtId="0" fontId="0" fillId="0" borderId="0"/>
    <xf numFmtId="0" fontId="56" fillId="0" borderId="0"/>
    <xf numFmtId="0" fontId="2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11" fillId="0" borderId="0"/>
    <xf numFmtId="0" fontId="11" fillId="0" borderId="0"/>
    <xf numFmtId="0" fontId="20" fillId="0" borderId="0"/>
    <xf numFmtId="0" fontId="20" fillId="0" borderId="0"/>
    <xf numFmtId="0" fontId="101" fillId="0" borderId="0"/>
    <xf numFmtId="0" fontId="20" fillId="0" borderId="0"/>
    <xf numFmtId="0" fontId="20" fillId="0" borderId="0"/>
    <xf numFmtId="0" fontId="20" fillId="0" borderId="0"/>
    <xf numFmtId="0" fontId="11" fillId="0" borderId="0"/>
    <xf numFmtId="0" fontId="20" fillId="0" borderId="0"/>
    <xf numFmtId="0" fontId="20" fillId="0" borderId="0"/>
    <xf numFmtId="0" fontId="11" fillId="0" borderId="0"/>
    <xf numFmtId="0" fontId="11"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1" fillId="0" borderId="0"/>
    <xf numFmtId="0" fontId="11" fillId="0" borderId="0"/>
    <xf numFmtId="0" fontId="2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3"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0" fillId="0" borderId="0"/>
    <xf numFmtId="0" fontId="9" fillId="0" borderId="0"/>
    <xf numFmtId="0" fontId="9" fillId="0" borderId="0"/>
    <xf numFmtId="0" fontId="9" fillId="0" borderId="0"/>
    <xf numFmtId="0" fontId="9" fillId="0" borderId="0"/>
    <xf numFmtId="0" fontId="9" fillId="0" borderId="0"/>
    <xf numFmtId="0" fontId="20" fillId="0" borderId="0"/>
    <xf numFmtId="0" fontId="101" fillId="0" borderId="0"/>
    <xf numFmtId="0" fontId="20" fillId="0" borderId="0"/>
    <xf numFmtId="0" fontId="20" fillId="0" borderId="0"/>
    <xf numFmtId="0" fontId="20" fillId="0" borderId="0"/>
    <xf numFmtId="0" fontId="9" fillId="0" borderId="0"/>
    <xf numFmtId="0" fontId="9" fillId="0" borderId="0"/>
    <xf numFmtId="0" fontId="9" fillId="0" borderId="0"/>
    <xf numFmtId="0" fontId="9" fillId="0" borderId="0"/>
    <xf numFmtId="0" fontId="103"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2" fillId="0" borderId="0"/>
    <xf numFmtId="9" fontId="105" fillId="0" borderId="0" applyFont="0" applyFill="0" applyBorder="0" applyAlignment="0" applyProtection="0"/>
    <xf numFmtId="0" fontId="20" fillId="0" borderId="0"/>
    <xf numFmtId="0" fontId="8" fillId="0" borderId="0"/>
    <xf numFmtId="0" fontId="8" fillId="0" borderId="0"/>
    <xf numFmtId="0" fontId="109" fillId="0" borderId="0" applyNumberFormat="0" applyFill="0" applyBorder="0" applyAlignment="0" applyProtection="0">
      <alignment vertical="top"/>
      <protection locked="0"/>
    </xf>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3" fillId="0" borderId="0"/>
    <xf numFmtId="0" fontId="3" fillId="0" borderId="0"/>
    <xf numFmtId="0" fontId="2" fillId="0" borderId="0"/>
    <xf numFmtId="0" fontId="1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9"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86">
    <xf numFmtId="0" fontId="0" fillId="0" borderId="0" xfId="0"/>
    <xf numFmtId="0" fontId="15" fillId="0" borderId="0" xfId="0" applyFont="1" applyAlignment="1">
      <alignment horizontal="center"/>
    </xf>
    <xf numFmtId="0" fontId="15" fillId="0" borderId="1" xfId="0" applyFont="1" applyBorder="1" applyAlignment="1">
      <alignment horizontal="center" vertical="top" wrapText="1"/>
    </xf>
    <xf numFmtId="0" fontId="15" fillId="0" borderId="2" xfId="0" applyFont="1" applyBorder="1" applyAlignment="1">
      <alignment horizontal="center"/>
    </xf>
    <xf numFmtId="0" fontId="15" fillId="0" borderId="3" xfId="0" applyFont="1" applyBorder="1" applyAlignment="1">
      <alignment horizontal="center" vertical="top" wrapText="1"/>
    </xf>
    <xf numFmtId="0" fontId="15" fillId="0" borderId="2" xfId="0" applyFont="1" applyBorder="1" applyAlignment="1">
      <alignment horizontal="center" vertical="top" wrapText="1"/>
    </xf>
    <xf numFmtId="0" fontId="15" fillId="0" borderId="4" xfId="0" applyFont="1" applyBorder="1" applyAlignment="1">
      <alignment horizontal="center" vertical="top" wrapText="1"/>
    </xf>
    <xf numFmtId="0" fontId="15" fillId="0" borderId="5" xfId="0" applyFont="1" applyBorder="1" applyAlignment="1">
      <alignment horizontal="center" vertical="top" wrapText="1"/>
    </xf>
    <xf numFmtId="0" fontId="0" fillId="0" borderId="2" xfId="0" applyBorder="1" applyAlignment="1">
      <alignment horizontal="center"/>
    </xf>
    <xf numFmtId="0" fontId="0" fillId="0" borderId="2" xfId="0" applyBorder="1"/>
    <xf numFmtId="0" fontId="0" fillId="0" borderId="0" xfId="0" applyFill="1" applyBorder="1" applyAlignment="1">
      <alignment horizontal="left"/>
    </xf>
    <xf numFmtId="0" fontId="15" fillId="0" borderId="0" xfId="0" applyFont="1" applyBorder="1" applyAlignment="1">
      <alignment horizontal="center"/>
    </xf>
    <xf numFmtId="0" fontId="0" fillId="0" borderId="0" xfId="0" applyBorder="1"/>
    <xf numFmtId="0" fontId="19" fillId="0" borderId="0" xfId="0" applyFont="1"/>
    <xf numFmtId="0" fontId="15" fillId="0" borderId="0" xfId="0" applyFont="1"/>
    <xf numFmtId="0" fontId="20" fillId="0" borderId="0" xfId="0" applyFont="1"/>
    <xf numFmtId="0" fontId="15" fillId="0" borderId="0" xfId="0" applyFont="1" applyBorder="1" applyAlignment="1">
      <alignment horizontal="right"/>
    </xf>
    <xf numFmtId="0" fontId="20" fillId="0" borderId="2" xfId="0" applyFont="1" applyBorder="1" applyAlignment="1">
      <alignment horizontal="center"/>
    </xf>
    <xf numFmtId="0" fontId="20" fillId="0" borderId="2" xfId="0" applyFont="1" applyBorder="1"/>
    <xf numFmtId="0" fontId="20" fillId="0" borderId="0" xfId="0" applyFont="1" applyFill="1" applyBorder="1" applyAlignment="1">
      <alignment horizontal="left"/>
    </xf>
    <xf numFmtId="0" fontId="20" fillId="0" borderId="0" xfId="0" applyFont="1" applyBorder="1"/>
    <xf numFmtId="0" fontId="22" fillId="0" borderId="0" xfId="0" applyFont="1" applyAlignment="1">
      <alignment horizontal="center"/>
    </xf>
    <xf numFmtId="0" fontId="15" fillId="0" borderId="6" xfId="0" applyFont="1" applyFill="1" applyBorder="1" applyAlignment="1">
      <alignment horizontal="center" vertical="top" wrapText="1"/>
    </xf>
    <xf numFmtId="0" fontId="15" fillId="0" borderId="2" xfId="0" applyFont="1" applyFill="1" applyBorder="1" applyAlignment="1">
      <alignment horizontal="center" vertical="top" wrapText="1"/>
    </xf>
    <xf numFmtId="0" fontId="20" fillId="0" borderId="5" xfId="0" applyFont="1" applyBorder="1"/>
    <xf numFmtId="0" fontId="20" fillId="0" borderId="6" xfId="0" applyFont="1" applyBorder="1"/>
    <xf numFmtId="0" fontId="15" fillId="0" borderId="2" xfId="0" applyFont="1" applyBorder="1"/>
    <xf numFmtId="0" fontId="15" fillId="0" borderId="0" xfId="0" applyFont="1" applyBorder="1"/>
    <xf numFmtId="0" fontId="15" fillId="0" borderId="0" xfId="0" applyFont="1" applyAlignment="1">
      <alignment horizontal="left"/>
    </xf>
    <xf numFmtId="0" fontId="15" fillId="0" borderId="0" xfId="0" applyFont="1" applyAlignment="1">
      <alignment horizontal="right"/>
    </xf>
    <xf numFmtId="0" fontId="15" fillId="0" borderId="1" xfId="0" applyFont="1" applyFill="1" applyBorder="1" applyAlignment="1">
      <alignment horizontal="center" vertical="top" wrapText="1"/>
    </xf>
    <xf numFmtId="0" fontId="15" fillId="0" borderId="0" xfId="0" applyFont="1" applyAlignment="1"/>
    <xf numFmtId="0" fontId="20" fillId="0" borderId="0" xfId="0" applyFont="1" applyAlignment="1">
      <alignment vertical="top" wrapText="1"/>
    </xf>
    <xf numFmtId="0" fontId="20" fillId="0" borderId="2" xfId="0" applyFont="1" applyBorder="1" applyAlignment="1">
      <alignment vertical="top" wrapText="1"/>
    </xf>
    <xf numFmtId="0" fontId="15" fillId="0" borderId="2" xfId="0" applyFont="1" applyBorder="1" applyAlignment="1">
      <alignment vertical="top" wrapText="1"/>
    </xf>
    <xf numFmtId="0" fontId="19" fillId="0" borderId="0" xfId="0" applyFont="1" applyAlignment="1">
      <alignment horizontal="center"/>
    </xf>
    <xf numFmtId="0" fontId="16" fillId="0" borderId="0" xfId="0" applyFont="1" applyAlignment="1">
      <alignment horizontal="right"/>
    </xf>
    <xf numFmtId="0" fontId="16" fillId="0" borderId="0" xfId="0" applyFont="1" applyAlignment="1"/>
    <xf numFmtId="0" fontId="24" fillId="0" borderId="0" xfId="0" applyFont="1" applyAlignment="1"/>
    <xf numFmtId="0" fontId="25" fillId="0" borderId="0" xfId="0" applyFont="1" applyAlignment="1"/>
    <xf numFmtId="0" fontId="18" fillId="0" borderId="0" xfId="0" applyFont="1" applyAlignment="1">
      <alignment horizontal="center" wrapText="1"/>
    </xf>
    <xf numFmtId="0" fontId="18" fillId="0" borderId="0" xfId="0" applyFont="1" applyAlignment="1">
      <alignment horizontal="center"/>
    </xf>
    <xf numFmtId="0" fontId="27" fillId="0" borderId="0" xfId="0" applyFont="1" applyAlignment="1">
      <alignment horizontal="right"/>
    </xf>
    <xf numFmtId="0" fontId="26" fillId="0" borderId="0" xfId="0" applyFont="1"/>
    <xf numFmtId="0" fontId="28" fillId="0" borderId="2" xfId="0" applyFont="1" applyBorder="1" applyAlignment="1">
      <alignment horizontal="center" vertical="top" wrapText="1"/>
    </xf>
    <xf numFmtId="0" fontId="26" fillId="0" borderId="2" xfId="0" applyFont="1" applyBorder="1" applyAlignment="1">
      <alignment horizontal="center"/>
    </xf>
    <xf numFmtId="0" fontId="28" fillId="0" borderId="0" xfId="0" applyFont="1"/>
    <xf numFmtId="0" fontId="26" fillId="0" borderId="0" xfId="0" applyFont="1" applyBorder="1"/>
    <xf numFmtId="0" fontId="26" fillId="0" borderId="0" xfId="0" applyFont="1" applyAlignment="1">
      <alignment horizontal="center" vertical="top" wrapText="1"/>
    </xf>
    <xf numFmtId="0" fontId="26" fillId="0" borderId="0" xfId="0" applyFont="1" applyAlignment="1">
      <alignment vertical="top" wrapText="1"/>
    </xf>
    <xf numFmtId="0" fontId="26" fillId="0" borderId="2" xfId="0" applyFont="1" applyBorder="1" applyAlignment="1">
      <alignment horizontal="center" vertical="top" wrapText="1"/>
    </xf>
    <xf numFmtId="0" fontId="26" fillId="0" borderId="2" xfId="0" applyFont="1" applyBorder="1" applyAlignment="1">
      <alignment vertical="top" wrapText="1"/>
    </xf>
    <xf numFmtId="0" fontId="28" fillId="0" borderId="2" xfId="0" applyFont="1" applyFill="1" applyBorder="1" applyAlignment="1">
      <alignment vertical="top" wrapText="1"/>
    </xf>
    <xf numFmtId="0" fontId="26" fillId="0" borderId="0" xfId="0" applyFont="1" applyBorder="1" applyAlignment="1">
      <alignment vertical="top" wrapText="1"/>
    </xf>
    <xf numFmtId="0" fontId="28" fillId="0" borderId="0" xfId="0" applyFont="1" applyFill="1" applyBorder="1" applyAlignment="1">
      <alignment vertical="top" wrapText="1"/>
    </xf>
    <xf numFmtId="0" fontId="26" fillId="0" borderId="0" xfId="0" applyFont="1" applyBorder="1" applyAlignment="1">
      <alignment horizontal="center" vertical="top" wrapText="1"/>
    </xf>
    <xf numFmtId="0" fontId="29" fillId="0" borderId="0" xfId="0" applyFont="1" applyAlignment="1">
      <alignment horizontal="center" vertical="top" wrapText="1"/>
    </xf>
    <xf numFmtId="0" fontId="23" fillId="0" borderId="2" xfId="0" applyFont="1" applyBorder="1" applyAlignment="1">
      <alignment horizontal="center" vertical="top" wrapText="1"/>
    </xf>
    <xf numFmtId="0" fontId="23" fillId="0" borderId="0" xfId="0" applyFont="1"/>
    <xf numFmtId="0" fontId="30" fillId="0" borderId="2" xfId="0" applyFont="1" applyBorder="1" applyAlignment="1">
      <alignment horizontal="center" vertical="top" wrapText="1"/>
    </xf>
    <xf numFmtId="0" fontId="30" fillId="0" borderId="2" xfId="0" applyFont="1" applyBorder="1" applyAlignment="1">
      <alignment horizontal="center" vertical="top"/>
    </xf>
    <xf numFmtId="0" fontId="15" fillId="0" borderId="2" xfId="0" applyFont="1" applyBorder="1" applyAlignment="1">
      <alignment horizontal="center" vertical="top"/>
    </xf>
    <xf numFmtId="0" fontId="30" fillId="0" borderId="0" xfId="0" applyFont="1"/>
    <xf numFmtId="0" fontId="30" fillId="0" borderId="2" xfId="0" quotePrefix="1" applyFont="1" applyBorder="1" applyAlignment="1">
      <alignment horizontal="center" vertical="top" wrapText="1"/>
    </xf>
    <xf numFmtId="0" fontId="20" fillId="0" borderId="0" xfId="0" quotePrefix="1" applyFont="1" applyBorder="1" applyAlignment="1">
      <alignment horizontal="center"/>
    </xf>
    <xf numFmtId="0" fontId="32" fillId="0" borderId="0" xfId="1" applyFont="1"/>
    <xf numFmtId="0" fontId="33" fillId="0" borderId="2" xfId="1" applyFont="1" applyBorder="1" applyAlignment="1">
      <alignment horizontal="center" vertical="top" wrapText="1"/>
    </xf>
    <xf numFmtId="0" fontId="56" fillId="0" borderId="0" xfId="1"/>
    <xf numFmtId="0" fontId="56" fillId="0" borderId="0" xfId="1" applyAlignment="1">
      <alignment horizontal="left"/>
    </xf>
    <xf numFmtId="0" fontId="34" fillId="0" borderId="0" xfId="1" applyFont="1" applyAlignment="1">
      <alignment horizontal="left"/>
    </xf>
    <xf numFmtId="0" fontId="56" fillId="0" borderId="7" xfId="1" applyBorder="1" applyAlignment="1">
      <alignment horizontal="center"/>
    </xf>
    <xf numFmtId="0" fontId="31" fillId="0" borderId="0" xfId="1" applyFont="1"/>
    <xf numFmtId="0" fontId="31" fillId="0" borderId="0" xfId="1" applyFont="1" applyAlignment="1">
      <alignment horizontal="center"/>
    </xf>
    <xf numFmtId="0" fontId="56" fillId="0" borderId="2" xfId="1" applyBorder="1"/>
    <xf numFmtId="0" fontId="56" fillId="0" borderId="0" xfId="1" applyBorder="1"/>
    <xf numFmtId="0" fontId="15" fillId="0" borderId="0" xfId="0" applyFont="1" applyAlignment="1">
      <alignment vertical="top" wrapText="1"/>
    </xf>
    <xf numFmtId="0" fontId="35" fillId="0" borderId="3" xfId="1" applyFont="1" applyBorder="1" applyAlignment="1">
      <alignment horizontal="center" vertical="top" wrapText="1"/>
    </xf>
    <xf numFmtId="0" fontId="35" fillId="0" borderId="2" xfId="1" applyFont="1" applyBorder="1" applyAlignment="1">
      <alignment horizontal="center" vertical="top" wrapText="1"/>
    </xf>
    <xf numFmtId="0" fontId="31" fillId="0" borderId="0" xfId="1" applyFont="1" applyBorder="1" applyAlignment="1">
      <alignment horizontal="left"/>
    </xf>
    <xf numFmtId="0" fontId="20" fillId="0" borderId="0" xfId="2"/>
    <xf numFmtId="0" fontId="25" fillId="0" borderId="0" xfId="2" applyFont="1" applyAlignment="1">
      <alignment horizontal="center"/>
    </xf>
    <xf numFmtId="0" fontId="18" fillId="0" borderId="0" xfId="2" applyFont="1" applyAlignment="1">
      <alignment horizontal="center"/>
    </xf>
    <xf numFmtId="0" fontId="17" fillId="0" borderId="0" xfId="2" applyFont="1"/>
    <xf numFmtId="0" fontId="15" fillId="0" borderId="2" xfId="2" applyFont="1" applyBorder="1" applyAlignment="1">
      <alignment horizontal="center" vertical="top" wrapText="1"/>
    </xf>
    <xf numFmtId="0" fontId="20" fillId="0" borderId="0" xfId="2" applyFill="1" applyBorder="1" applyAlignment="1">
      <alignment horizontal="left"/>
    </xf>
    <xf numFmtId="0" fontId="15" fillId="0" borderId="0" xfId="2" applyFont="1" applyBorder="1" applyAlignment="1">
      <alignment horizontal="center"/>
    </xf>
    <xf numFmtId="0" fontId="20" fillId="0" borderId="0" xfId="2" applyBorder="1"/>
    <xf numFmtId="0" fontId="19" fillId="0" borderId="0" xfId="2" applyFont="1"/>
    <xf numFmtId="0" fontId="15" fillId="0" borderId="0" xfId="2" applyFont="1"/>
    <xf numFmtId="0" fontId="16" fillId="0" borderId="0" xfId="2" applyFont="1" applyAlignment="1"/>
    <xf numFmtId="0" fontId="30" fillId="0" borderId="7" xfId="0" applyFont="1" applyBorder="1" applyAlignment="1"/>
    <xf numFmtId="0" fontId="15" fillId="0" borderId="6" xfId="0" applyFont="1" applyBorder="1" applyAlignment="1">
      <alignment horizontal="center" vertical="top" wrapText="1"/>
    </xf>
    <xf numFmtId="0" fontId="0" fillId="0" borderId="0" xfId="0" applyAlignment="1">
      <alignment horizontal="left"/>
    </xf>
    <xf numFmtId="0" fontId="16" fillId="0" borderId="0" xfId="0" applyFont="1" applyAlignment="1">
      <alignment horizontal="center"/>
    </xf>
    <xf numFmtId="0" fontId="20" fillId="0" borderId="8" xfId="0" applyFont="1" applyBorder="1"/>
    <xf numFmtId="0" fontId="15" fillId="0" borderId="9" xfId="0" applyFont="1" applyFill="1" applyBorder="1" applyAlignment="1">
      <alignment horizontal="center" vertical="top" wrapText="1"/>
    </xf>
    <xf numFmtId="0" fontId="19" fillId="0" borderId="0" xfId="0" applyFont="1" applyAlignment="1"/>
    <xf numFmtId="0" fontId="32" fillId="0" borderId="2" xfId="1" applyFont="1" applyBorder="1"/>
    <xf numFmtId="0" fontId="32" fillId="0" borderId="0" xfId="1" applyFont="1" applyBorder="1"/>
    <xf numFmtId="0" fontId="15" fillId="0" borderId="10" xfId="0" applyFont="1" applyFill="1" applyBorder="1" applyAlignment="1">
      <alignment horizontal="center" vertical="top" wrapText="1"/>
    </xf>
    <xf numFmtId="0" fontId="30" fillId="0" borderId="0" xfId="0" applyFont="1" applyBorder="1" applyAlignment="1"/>
    <xf numFmtId="0" fontId="18" fillId="0" borderId="0" xfId="0" applyFont="1" applyAlignment="1"/>
    <xf numFmtId="0" fontId="23" fillId="0" borderId="0" xfId="0" applyFont="1" applyBorder="1"/>
    <xf numFmtId="0" fontId="37" fillId="0" borderId="0" xfId="1" applyFont="1"/>
    <xf numFmtId="0" fontId="15" fillId="0" borderId="0" xfId="2" applyFont="1" applyBorder="1"/>
    <xf numFmtId="0" fontId="31" fillId="0" borderId="0" xfId="1" applyFont="1" applyBorder="1" applyAlignment="1">
      <alignment horizontal="center"/>
    </xf>
    <xf numFmtId="0" fontId="19" fillId="0" borderId="0" xfId="0" applyFont="1" applyBorder="1"/>
    <xf numFmtId="0" fontId="33" fillId="0" borderId="3" xfId="1" applyFont="1" applyBorder="1" applyAlignment="1">
      <alignment horizontal="center" vertical="top" wrapText="1"/>
    </xf>
    <xf numFmtId="0" fontId="19" fillId="0" borderId="2" xfId="0" applyFont="1" applyBorder="1"/>
    <xf numFmtId="0" fontId="15" fillId="0" borderId="0" xfId="0" applyFont="1" applyAlignment="1">
      <alignment horizontal="right" vertical="top" wrapText="1"/>
    </xf>
    <xf numFmtId="0" fontId="15" fillId="0" borderId="0" xfId="0" applyFont="1" applyAlignment="1">
      <alignment horizontal="center" vertical="top" wrapText="1"/>
    </xf>
    <xf numFmtId="0" fontId="24" fillId="0" borderId="0" xfId="0" applyFont="1" applyAlignment="1">
      <alignment horizontal="center"/>
    </xf>
    <xf numFmtId="0" fontId="20" fillId="0" borderId="0" xfId="0" applyFont="1" applyAlignment="1">
      <alignment horizontal="center"/>
    </xf>
    <xf numFmtId="0" fontId="19" fillId="0" borderId="0" xfId="2" applyFont="1" applyAlignment="1">
      <alignment horizontal="center"/>
    </xf>
    <xf numFmtId="0" fontId="31" fillId="0" borderId="2" xfId="1" applyFont="1" applyBorder="1" applyAlignment="1">
      <alignment horizontal="center"/>
    </xf>
    <xf numFmtId="0" fontId="31" fillId="0" borderId="0" xfId="1" applyFont="1" applyAlignment="1">
      <alignment horizontal="center" vertical="top" wrapText="1"/>
    </xf>
    <xf numFmtId="0" fontId="31" fillId="0" borderId="2" xfId="1" applyFont="1" applyBorder="1" applyAlignment="1">
      <alignment horizontal="center" vertical="top" wrapText="1"/>
    </xf>
    <xf numFmtId="0" fontId="24" fillId="0" borderId="0" xfId="2" applyFont="1" applyAlignment="1"/>
    <xf numFmtId="0" fontId="19" fillId="0" borderId="7" xfId="0" applyFont="1" applyBorder="1" applyAlignment="1"/>
    <xf numFmtId="0" fontId="19" fillId="0" borderId="0" xfId="2" applyFont="1" applyAlignment="1">
      <alignment vertical="top" wrapText="1"/>
    </xf>
    <xf numFmtId="0" fontId="27" fillId="0" borderId="0" xfId="0" applyFont="1" applyAlignment="1">
      <alignment horizontal="left"/>
    </xf>
    <xf numFmtId="0" fontId="15" fillId="0" borderId="8" xfId="0" applyFont="1" applyBorder="1" applyAlignment="1">
      <alignment horizontal="center" vertical="top" wrapText="1"/>
    </xf>
    <xf numFmtId="0" fontId="20" fillId="0" borderId="0" xfId="1" applyFont="1"/>
    <xf numFmtId="0" fontId="30" fillId="0" borderId="2" xfId="0" applyFont="1" applyBorder="1" applyAlignment="1">
      <alignment horizontal="center"/>
    </xf>
    <xf numFmtId="0" fontId="38" fillId="0" borderId="2" xfId="0" applyFont="1" applyBorder="1" applyAlignment="1">
      <alignment horizontal="center" vertical="top" wrapText="1"/>
    </xf>
    <xf numFmtId="0" fontId="39" fillId="0" borderId="0" xfId="0" applyFont="1" applyAlignment="1">
      <alignment vertical="top" wrapText="1"/>
    </xf>
    <xf numFmtId="0" fontId="20" fillId="0" borderId="2" xfId="0" applyFont="1" applyBorder="1" applyAlignment="1">
      <alignment wrapText="1"/>
    </xf>
    <xf numFmtId="0" fontId="40" fillId="0" borderId="3" xfId="1" applyFont="1" applyBorder="1" applyAlignment="1">
      <alignment horizontal="center" vertical="top" wrapText="1"/>
    </xf>
    <xf numFmtId="0" fontId="41" fillId="0" borderId="2" xfId="1" applyFont="1" applyBorder="1" applyAlignment="1">
      <alignment horizontal="center" vertical="top" wrapText="1"/>
    </xf>
    <xf numFmtId="0" fontId="37" fillId="0" borderId="0" xfId="1" applyFont="1" applyAlignment="1">
      <alignment horizontal="center"/>
    </xf>
    <xf numFmtId="0" fontId="41" fillId="0" borderId="10" xfId="1" applyFont="1" applyBorder="1" applyAlignment="1">
      <alignment horizontal="center" wrapText="1"/>
    </xf>
    <xf numFmtId="0" fontId="41" fillId="0" borderId="1" xfId="1" applyFont="1" applyBorder="1" applyAlignment="1">
      <alignment horizontal="center"/>
    </xf>
    <xf numFmtId="0" fontId="0" fillId="0" borderId="0" xfId="0" applyAlignment="1">
      <alignment horizontal="center"/>
    </xf>
    <xf numFmtId="0" fontId="19" fillId="0" borderId="0" xfId="0" applyFont="1" applyBorder="1" applyAlignment="1"/>
    <xf numFmtId="0" fontId="35" fillId="0" borderId="5" xfId="1" applyFont="1" applyBorder="1" applyAlignment="1">
      <alignment horizontal="center" vertical="top" wrapText="1"/>
    </xf>
    <xf numFmtId="0" fontId="28" fillId="0" borderId="0" xfId="0" applyFont="1" applyAlignment="1">
      <alignment horizontal="center"/>
    </xf>
    <xf numFmtId="0" fontId="43" fillId="0" borderId="0" xfId="1" applyFont="1" applyAlignment="1">
      <alignment horizontal="center"/>
    </xf>
    <xf numFmtId="0" fontId="20" fillId="0" borderId="2" xfId="2" applyFont="1" applyBorder="1" applyAlignment="1">
      <alignment horizontal="center" vertical="top" wrapText="1"/>
    </xf>
    <xf numFmtId="0" fontId="20" fillId="0" borderId="0" xfId="2" applyFont="1"/>
    <xf numFmtId="0" fontId="15" fillId="0" borderId="2" xfId="0" applyFont="1" applyBorder="1" applyAlignment="1">
      <alignment horizontal="center" vertical="center"/>
    </xf>
    <xf numFmtId="0" fontId="15" fillId="0" borderId="3" xfId="0" applyFont="1" applyBorder="1" applyAlignment="1">
      <alignment vertical="top"/>
    </xf>
    <xf numFmtId="0" fontId="30" fillId="0" borderId="2" xfId="2" applyFont="1" applyBorder="1" applyAlignment="1">
      <alignment horizontal="center" wrapText="1"/>
    </xf>
    <xf numFmtId="0" fontId="30" fillId="0" borderId="0" xfId="0" applyFont="1" applyAlignment="1">
      <alignment horizontal="center" vertical="top" wrapText="1"/>
    </xf>
    <xf numFmtId="0" fontId="15" fillId="0" borderId="2" xfId="2" applyFont="1" applyBorder="1" applyAlignment="1">
      <alignment horizontal="left" vertical="center" wrapText="1"/>
    </xf>
    <xf numFmtId="0" fontId="15" fillId="0" borderId="2" xfId="2" applyFont="1" applyBorder="1" applyAlignment="1">
      <alignment horizontal="left" vertical="center"/>
    </xf>
    <xf numFmtId="0" fontId="21" fillId="0" borderId="2" xfId="2" applyFont="1" applyBorder="1" applyAlignment="1">
      <alignment horizontal="left" vertical="center" wrapText="1"/>
    </xf>
    <xf numFmtId="0" fontId="20" fillId="0" borderId="0" xfId="3"/>
    <xf numFmtId="0" fontId="19" fillId="0" borderId="0" xfId="3" applyFont="1" applyAlignment="1"/>
    <xf numFmtId="0" fontId="25" fillId="0" borderId="0" xfId="3" applyFont="1" applyAlignment="1"/>
    <xf numFmtId="0" fontId="17" fillId="0" borderId="0" xfId="3" applyFont="1"/>
    <xf numFmtId="0" fontId="30" fillId="0" borderId="2" xfId="3" applyFont="1" applyBorder="1" applyAlignment="1">
      <alignment horizontal="center" vertical="top" wrapText="1"/>
    </xf>
    <xf numFmtId="0" fontId="30" fillId="0" borderId="0" xfId="3" applyFont="1"/>
    <xf numFmtId="0" fontId="30" fillId="0" borderId="2" xfId="3" applyFont="1" applyBorder="1"/>
    <xf numFmtId="0" fontId="30" fillId="0" borderId="0" xfId="3" applyFont="1" applyBorder="1"/>
    <xf numFmtId="0" fontId="30" fillId="0" borderId="5" xfId="3" applyFont="1" applyBorder="1" applyAlignment="1">
      <alignment horizontal="center" vertical="top" wrapText="1"/>
    </xf>
    <xf numFmtId="0" fontId="30" fillId="0" borderId="9" xfId="3" applyFont="1" applyBorder="1" applyAlignment="1">
      <alignment horizontal="center" vertical="top" wrapText="1"/>
    </xf>
    <xf numFmtId="0" fontId="30" fillId="0" borderId="6" xfId="3" applyFont="1" applyBorder="1" applyAlignment="1">
      <alignment horizontal="center" vertical="top" wrapText="1"/>
    </xf>
    <xf numFmtId="0" fontId="15" fillId="0" borderId="0" xfId="3" applyFont="1"/>
    <xf numFmtId="0" fontId="30" fillId="0" borderId="2" xfId="3" applyFont="1" applyBorder="1" applyAlignment="1">
      <alignment horizontal="center"/>
    </xf>
    <xf numFmtId="0" fontId="15" fillId="0" borderId="2" xfId="3" applyFont="1" applyBorder="1"/>
    <xf numFmtId="0" fontId="15" fillId="0" borderId="2" xfId="3" applyFont="1" applyBorder="1" applyAlignment="1">
      <alignment horizontal="center"/>
    </xf>
    <xf numFmtId="0" fontId="15" fillId="0" borderId="2" xfId="3" applyFont="1" applyBorder="1" applyAlignment="1">
      <alignment horizontal="left"/>
    </xf>
    <xf numFmtId="0" fontId="15" fillId="0" borderId="2" xfId="3" applyFont="1" applyBorder="1" applyAlignment="1">
      <alignment horizontal="left" wrapText="1"/>
    </xf>
    <xf numFmtId="0" fontId="20" fillId="0" borderId="0" xfId="3" applyFill="1" applyBorder="1" applyAlignment="1">
      <alignment horizontal="left"/>
    </xf>
    <xf numFmtId="0" fontId="20" fillId="0" borderId="0" xfId="4"/>
    <xf numFmtId="0" fontId="16" fillId="0" borderId="0" xfId="4" applyFont="1" applyAlignment="1">
      <alignment horizontal="right"/>
    </xf>
    <xf numFmtId="0" fontId="17" fillId="0" borderId="0" xfId="4" applyFont="1" applyAlignment="1">
      <alignment horizontal="right"/>
    </xf>
    <xf numFmtId="0" fontId="15" fillId="0" borderId="2" xfId="4" applyFont="1" applyBorder="1" applyAlignment="1">
      <alignment horizontal="center" vertical="center"/>
    </xf>
    <xf numFmtId="0" fontId="26" fillId="0" borderId="2" xfId="4" applyFont="1" applyBorder="1" applyAlignment="1">
      <alignment horizontal="left" vertical="top" wrapText="1"/>
    </xf>
    <xf numFmtId="0" fontId="26" fillId="0" borderId="2" xfId="4" applyFont="1" applyBorder="1" applyAlignment="1">
      <alignment horizontal="center" vertical="top" wrapText="1"/>
    </xf>
    <xf numFmtId="0" fontId="26" fillId="0" borderId="0" xfId="4" applyFont="1" applyAlignment="1">
      <alignment horizontal="left"/>
    </xf>
    <xf numFmtId="0" fontId="58" fillId="0" borderId="0" xfId="0" applyFont="1" applyAlignment="1">
      <alignment horizontal="center"/>
    </xf>
    <xf numFmtId="0" fontId="46" fillId="0" borderId="0" xfId="0" applyFont="1" applyAlignment="1">
      <alignment horizontal="center"/>
    </xf>
    <xf numFmtId="0" fontId="47" fillId="0" borderId="0" xfId="0" applyFont="1"/>
    <xf numFmtId="0" fontId="48" fillId="0" borderId="0" xfId="0" applyFont="1" applyBorder="1" applyAlignment="1"/>
    <xf numFmtId="0" fontId="48" fillId="0" borderId="1" xfId="0" applyFont="1" applyBorder="1" applyAlignment="1">
      <alignment vertical="top" wrapText="1"/>
    </xf>
    <xf numFmtId="0" fontId="49" fillId="0" borderId="2" xfId="0" quotePrefix="1" applyFont="1" applyBorder="1" applyAlignment="1">
      <alignment horizontal="center" vertical="top" wrapText="1"/>
    </xf>
    <xf numFmtId="0" fontId="59" fillId="0" borderId="0" xfId="0" applyFont="1"/>
    <xf numFmtId="0" fontId="15" fillId="0" borderId="0" xfId="1" applyFont="1"/>
    <xf numFmtId="0" fontId="15" fillId="0" borderId="0" xfId="1" applyFont="1" applyAlignment="1">
      <alignment horizontal="center" vertical="top" wrapText="1"/>
    </xf>
    <xf numFmtId="0" fontId="15" fillId="0" borderId="0" xfId="1" applyFont="1" applyAlignment="1">
      <alignment horizontal="center"/>
    </xf>
    <xf numFmtId="0" fontId="30" fillId="0" borderId="0" xfId="1" applyFont="1" applyAlignment="1">
      <alignment horizontal="left"/>
    </xf>
    <xf numFmtId="0" fontId="19" fillId="0" borderId="0" xfId="1" applyFont="1"/>
    <xf numFmtId="0" fontId="15" fillId="0" borderId="0" xfId="1" applyFont="1" applyAlignment="1"/>
    <xf numFmtId="0" fontId="15" fillId="0" borderId="7" xfId="1" applyFont="1" applyBorder="1" applyAlignment="1"/>
    <xf numFmtId="0" fontId="15" fillId="0" borderId="0" xfId="1" applyFont="1" applyBorder="1" applyAlignment="1"/>
    <xf numFmtId="0" fontId="15" fillId="0" borderId="0" xfId="1" applyFont="1" applyBorder="1"/>
    <xf numFmtId="0" fontId="49" fillId="0" borderId="2" xfId="0" applyFont="1" applyBorder="1" applyAlignment="1">
      <alignment horizontal="center" vertical="top" wrapText="1"/>
    </xf>
    <xf numFmtId="0" fontId="15" fillId="0" borderId="0" xfId="1" applyFont="1" applyAlignment="1">
      <alignment vertical="top" wrapText="1"/>
    </xf>
    <xf numFmtId="0" fontId="30" fillId="0" borderId="0" xfId="1" applyFont="1"/>
    <xf numFmtId="0" fontId="45" fillId="0" borderId="0" xfId="0" applyFont="1" applyAlignment="1"/>
    <xf numFmtId="0" fontId="46" fillId="0" borderId="0" xfId="0" applyFont="1" applyAlignment="1"/>
    <xf numFmtId="0" fontId="49" fillId="0" borderId="0" xfId="0" applyFont="1" applyBorder="1" applyAlignment="1"/>
    <xf numFmtId="0" fontId="48" fillId="0" borderId="2" xfId="0" applyFont="1" applyBorder="1" applyAlignment="1">
      <alignment horizontal="center" vertical="top" wrapText="1"/>
    </xf>
    <xf numFmtId="0" fontId="60" fillId="0" borderId="0" xfId="0" applyFont="1" applyBorder="1" applyAlignment="1">
      <alignment vertical="top"/>
    </xf>
    <xf numFmtId="0" fontId="61" fillId="0" borderId="2" xfId="0" applyFont="1" applyBorder="1" applyAlignment="1">
      <alignment vertical="top" wrapText="1"/>
    </xf>
    <xf numFmtId="0" fontId="58" fillId="0" borderId="2" xfId="0" applyFont="1" applyBorder="1" applyAlignment="1">
      <alignment horizontal="center"/>
    </xf>
    <xf numFmtId="0" fontId="62" fillId="0" borderId="2" xfId="0" applyFont="1" applyBorder="1" applyAlignment="1">
      <alignment horizontal="center" vertical="center" wrapText="1"/>
    </xf>
    <xf numFmtId="0" fontId="63" fillId="0" borderId="1" xfId="0" applyFont="1" applyBorder="1" applyAlignment="1">
      <alignment vertical="center" wrapText="1"/>
    </xf>
    <xf numFmtId="0" fontId="63" fillId="0" borderId="2" xfId="0" applyFont="1" applyBorder="1" applyAlignment="1">
      <alignment vertical="center" wrapText="1"/>
    </xf>
    <xf numFmtId="0" fontId="0" fillId="0" borderId="0" xfId="0" applyBorder="1" applyAlignment="1">
      <alignment horizontal="center"/>
    </xf>
    <xf numFmtId="0" fontId="64" fillId="0" borderId="0" xfId="0" applyFont="1" applyAlignment="1">
      <alignment horizontal="center"/>
    </xf>
    <xf numFmtId="0" fontId="65" fillId="0" borderId="0" xfId="0" applyFont="1" applyBorder="1" applyAlignment="1">
      <alignment horizontal="center" vertical="center"/>
    </xf>
    <xf numFmtId="0" fontId="66" fillId="0" borderId="2" xfId="0" applyFont="1" applyBorder="1" applyAlignment="1">
      <alignment vertical="top" wrapText="1"/>
    </xf>
    <xf numFmtId="0" fontId="66" fillId="0" borderId="2" xfId="0" applyFont="1" applyBorder="1" applyAlignment="1">
      <alignment horizontal="center" vertical="top" wrapText="1"/>
    </xf>
    <xf numFmtId="0" fontId="57" fillId="0" borderId="0" xfId="0" applyFont="1"/>
    <xf numFmtId="0" fontId="67" fillId="0" borderId="2" xfId="0" applyFont="1" applyBorder="1" applyAlignment="1">
      <alignment vertical="center" wrapText="1"/>
    </xf>
    <xf numFmtId="0" fontId="67" fillId="0" borderId="2" xfId="0" applyFont="1" applyBorder="1" applyAlignment="1">
      <alignment horizontal="left" vertical="center" wrapText="1" indent="2"/>
    </xf>
    <xf numFmtId="0" fontId="67" fillId="0" borderId="0" xfId="0" applyFont="1" applyBorder="1" applyAlignment="1">
      <alignment horizontal="left" vertical="center" wrapText="1" indent="2"/>
    </xf>
    <xf numFmtId="0" fontId="67" fillId="0" borderId="0" xfId="0" applyFont="1" applyBorder="1" applyAlignment="1">
      <alignment vertical="center" wrapText="1"/>
    </xf>
    <xf numFmtId="0" fontId="45" fillId="0" borderId="0" xfId="0" applyFont="1" applyAlignment="1">
      <alignment horizontal="right"/>
    </xf>
    <xf numFmtId="0" fontId="15" fillId="0" borderId="2" xfId="0" applyFont="1" applyFill="1" applyBorder="1" applyAlignment="1">
      <alignment horizontal="center"/>
    </xf>
    <xf numFmtId="0" fontId="68" fillId="0" borderId="2" xfId="0" applyFont="1" applyBorder="1" applyAlignment="1">
      <alignment horizontal="center"/>
    </xf>
    <xf numFmtId="0" fontId="15" fillId="0" borderId="5" xfId="0" applyFont="1" applyBorder="1" applyAlignment="1">
      <alignment vertical="top" wrapText="1"/>
    </xf>
    <xf numFmtId="0" fontId="15" fillId="0" borderId="1" xfId="0" applyFont="1" applyBorder="1" applyAlignment="1">
      <alignment vertical="top" wrapText="1"/>
    </xf>
    <xf numFmtId="0" fontId="20" fillId="3" borderId="0" xfId="0" applyFont="1" applyFill="1"/>
    <xf numFmtId="0" fontId="25" fillId="3" borderId="0" xfId="0" applyFont="1" applyFill="1"/>
    <xf numFmtId="0" fontId="15" fillId="3" borderId="0" xfId="0" applyFont="1" applyFill="1"/>
    <xf numFmtId="0" fontId="61" fillId="0" borderId="3" xfId="0" applyFont="1" applyBorder="1" applyAlignment="1">
      <alignment horizontal="center" vertical="top" wrapText="1"/>
    </xf>
    <xf numFmtId="0" fontId="61" fillId="0" borderId="2" xfId="0" applyFont="1" applyBorder="1" applyAlignment="1">
      <alignment horizontal="center" vertical="top" wrapText="1"/>
    </xf>
    <xf numFmtId="0" fontId="15" fillId="0" borderId="0" xfId="0" applyFont="1" applyBorder="1" applyAlignment="1">
      <alignment horizontal="left"/>
    </xf>
    <xf numFmtId="0" fontId="15" fillId="0" borderId="2" xfId="2" applyFont="1" applyFill="1" applyBorder="1" applyAlignment="1">
      <alignment horizontal="left" vertical="center" wrapText="1"/>
    </xf>
    <xf numFmtId="0" fontId="20" fillId="2" borderId="0" xfId="0" applyFont="1" applyFill="1"/>
    <xf numFmtId="0" fontId="15" fillId="2" borderId="0" xfId="0" applyFont="1" applyFill="1" applyBorder="1" applyAlignment="1">
      <alignment horizontal="right"/>
    </xf>
    <xf numFmtId="0" fontId="15" fillId="2" borderId="2" xfId="0" applyFont="1" applyFill="1" applyBorder="1" applyAlignment="1">
      <alignment horizontal="center" vertical="top" wrapText="1"/>
    </xf>
    <xf numFmtId="0" fontId="15" fillId="2" borderId="5" xfId="0" applyFont="1" applyFill="1" applyBorder="1" applyAlignment="1">
      <alignment horizontal="center" vertical="top" wrapText="1"/>
    </xf>
    <xf numFmtId="0" fontId="15" fillId="0" borderId="0" xfId="2" applyFont="1" applyAlignment="1"/>
    <xf numFmtId="0" fontId="30" fillId="0" borderId="0" xfId="2" applyFont="1" applyAlignment="1">
      <alignment horizontal="right"/>
    </xf>
    <xf numFmtId="0" fontId="23" fillId="0" borderId="2" xfId="0" applyFont="1" applyBorder="1" applyAlignment="1">
      <alignment horizontal="center"/>
    </xf>
    <xf numFmtId="0" fontId="47" fillId="2" borderId="0" xfId="0" applyFont="1" applyFill="1"/>
    <xf numFmtId="0" fontId="57" fillId="2" borderId="2" xfId="0" applyFont="1" applyFill="1" applyBorder="1" applyAlignment="1">
      <alignment horizontal="center" vertical="top" wrapText="1"/>
    </xf>
    <xf numFmtId="0" fontId="48" fillId="2" borderId="2" xfId="0" applyFont="1" applyFill="1" applyBorder="1" applyAlignment="1">
      <alignment horizontal="center" vertical="top" wrapText="1"/>
    </xf>
    <xf numFmtId="0" fontId="0" fillId="2" borderId="0" xfId="0" applyFill="1"/>
    <xf numFmtId="0" fontId="58" fillId="0" borderId="1" xfId="0" applyFont="1" applyBorder="1" applyAlignment="1">
      <alignment horizontal="center"/>
    </xf>
    <xf numFmtId="0" fontId="49" fillId="0" borderId="3" xfId="0" applyFont="1" applyBorder="1" applyAlignment="1">
      <alignment horizontal="center" vertical="top" wrapText="1"/>
    </xf>
    <xf numFmtId="0" fontId="23" fillId="2" borderId="0" xfId="0" applyFont="1" applyFill="1" applyAlignment="1">
      <alignment horizontal="right"/>
    </xf>
    <xf numFmtId="0" fontId="15" fillId="0" borderId="0" xfId="0" applyFont="1" applyBorder="1" applyAlignment="1">
      <alignment horizontal="center" vertical="center" wrapText="1"/>
    </xf>
    <xf numFmtId="0" fontId="15" fillId="2" borderId="2" xfId="1" applyFont="1" applyFill="1" applyBorder="1" applyAlignment="1">
      <alignment horizontal="center" vertical="center"/>
    </xf>
    <xf numFmtId="0" fontId="53" fillId="0" borderId="0" xfId="0" applyFont="1" applyAlignment="1"/>
    <xf numFmtId="0" fontId="28" fillId="0" borderId="0" xfId="0" applyFont="1" applyAlignment="1"/>
    <xf numFmtId="0" fontId="70" fillId="0" borderId="2" xfId="0" applyFont="1" applyBorder="1"/>
    <xf numFmtId="0" fontId="15" fillId="0" borderId="5" xfId="0" applyFont="1" applyBorder="1" applyAlignment="1">
      <alignment horizontal="center" vertical="top" wrapText="1"/>
    </xf>
    <xf numFmtId="0" fontId="15" fillId="0" borderId="2" xfId="0" applyFont="1" applyBorder="1" applyAlignment="1">
      <alignment horizontal="center" vertical="top" wrapText="1"/>
    </xf>
    <xf numFmtId="0" fontId="15" fillId="0" borderId="0" xfId="1" applyFont="1" applyAlignment="1">
      <alignment horizontal="center" vertical="top" wrapText="1"/>
    </xf>
    <xf numFmtId="0" fontId="45" fillId="0" borderId="0" xfId="0" applyFont="1" applyAlignment="1">
      <alignment horizontal="center"/>
    </xf>
    <xf numFmtId="0" fontId="46" fillId="0" borderId="0" xfId="0" applyFont="1" applyAlignment="1">
      <alignment horizontal="center"/>
    </xf>
    <xf numFmtId="0" fontId="48" fillId="0" borderId="1" xfId="0" applyFont="1" applyBorder="1" applyAlignment="1">
      <alignment horizontal="center" vertical="top" wrapText="1"/>
    </xf>
    <xf numFmtId="0" fontId="48" fillId="0" borderId="2" xfId="0" applyFont="1" applyBorder="1" applyAlignment="1">
      <alignment horizontal="center" vertical="top" wrapText="1"/>
    </xf>
    <xf numFmtId="0" fontId="15" fillId="2" borderId="0" xfId="0" applyFont="1" applyFill="1" applyBorder="1" applyAlignment="1">
      <alignment horizontal="right"/>
    </xf>
    <xf numFmtId="0" fontId="15" fillId="2" borderId="2" xfId="0" applyFont="1" applyFill="1" applyBorder="1" applyAlignment="1">
      <alignment horizontal="center" vertical="top" wrapText="1"/>
    </xf>
    <xf numFmtId="0" fontId="48" fillId="2" borderId="1" xfId="0" applyFont="1" applyFill="1" applyBorder="1" applyAlignment="1">
      <alignment horizontal="center" vertical="top" wrapText="1"/>
    </xf>
    <xf numFmtId="0" fontId="15" fillId="0" borderId="0" xfId="5" applyFont="1"/>
    <xf numFmtId="0" fontId="15" fillId="0" borderId="0" xfId="5" applyFont="1" applyAlignment="1">
      <alignment horizontal="center" vertical="top" wrapText="1"/>
    </xf>
    <xf numFmtId="0" fontId="45" fillId="2" borderId="0" xfId="0" applyFont="1" applyFill="1" applyAlignment="1">
      <alignment horizontal="center"/>
    </xf>
    <xf numFmtId="0" fontId="49" fillId="2" borderId="2" xfId="0" quotePrefix="1" applyFont="1" applyFill="1" applyBorder="1" applyAlignment="1">
      <alignment horizontal="center" vertical="top" wrapText="1"/>
    </xf>
    <xf numFmtId="0" fontId="15" fillId="0" borderId="2" xfId="0" applyFont="1" applyBorder="1" applyAlignment="1">
      <alignment horizontal="center" vertical="top" wrapText="1"/>
    </xf>
    <xf numFmtId="0" fontId="20" fillId="0" borderId="2" xfId="0" applyFont="1" applyBorder="1" applyAlignment="1">
      <alignment horizontal="center"/>
    </xf>
    <xf numFmtId="0" fontId="20" fillId="0" borderId="0" xfId="0" applyFont="1"/>
    <xf numFmtId="0" fontId="15" fillId="0" borderId="2" xfId="2" applyFont="1" applyBorder="1" applyAlignment="1">
      <alignment horizontal="center" vertical="top" wrapText="1"/>
    </xf>
    <xf numFmtId="0" fontId="27" fillId="0" borderId="0" xfId="2" applyFont="1" applyAlignment="1">
      <alignment horizontal="left"/>
    </xf>
    <xf numFmtId="0" fontId="15" fillId="0" borderId="0" xfId="2" applyFont="1" applyAlignment="1">
      <alignment horizontal="center"/>
    </xf>
    <xf numFmtId="0" fontId="15" fillId="0" borderId="0" xfId="2" applyFont="1" applyAlignment="1">
      <alignment horizontal="left"/>
    </xf>
    <xf numFmtId="0" fontId="20" fillId="0" borderId="2" xfId="2" applyFont="1" applyBorder="1"/>
    <xf numFmtId="0" fontId="20" fillId="0" borderId="0" xfId="2" applyFont="1" applyBorder="1"/>
    <xf numFmtId="0" fontId="70" fillId="0" borderId="2" xfId="0" applyFont="1" applyFill="1" applyBorder="1"/>
    <xf numFmtId="0" fontId="15" fillId="0" borderId="2" xfId="0" applyFont="1" applyBorder="1" applyAlignment="1">
      <alignment horizontal="center"/>
    </xf>
    <xf numFmtId="0" fontId="30" fillId="0" borderId="2" xfId="0" quotePrefix="1" applyFont="1" applyBorder="1" applyAlignment="1">
      <alignment horizontal="center" vertical="top" wrapText="1"/>
    </xf>
    <xf numFmtId="0" fontId="15" fillId="0" borderId="0" xfId="0" applyFont="1" applyAlignment="1">
      <alignment vertical="top" wrapText="1"/>
    </xf>
    <xf numFmtId="0" fontId="15" fillId="0" borderId="0" xfId="5" applyFont="1" applyAlignment="1">
      <alignment horizontal="center" vertical="top" wrapText="1"/>
    </xf>
    <xf numFmtId="0" fontId="20" fillId="0" borderId="0" xfId="0" applyFont="1"/>
    <xf numFmtId="0" fontId="15" fillId="2" borderId="2" xfId="0" applyFont="1" applyFill="1" applyBorder="1" applyAlignment="1">
      <alignment horizontal="center" vertical="top" wrapText="1"/>
    </xf>
    <xf numFmtId="0" fontId="0" fillId="0" borderId="0" xfId="0" applyAlignment="1">
      <alignment horizontal="left"/>
    </xf>
    <xf numFmtId="0" fontId="28" fillId="0" borderId="2" xfId="0" applyFont="1" applyBorder="1" applyAlignment="1">
      <alignment horizontal="center" vertical="top" wrapText="1"/>
    </xf>
    <xf numFmtId="0" fontId="35" fillId="0" borderId="2" xfId="1" applyFont="1" applyBorder="1" applyAlignment="1">
      <alignment horizontal="center" vertical="top" wrapText="1"/>
    </xf>
    <xf numFmtId="0" fontId="21" fillId="0" borderId="6" xfId="3" applyFont="1" applyBorder="1" applyAlignment="1">
      <alignment horizontal="center" vertical="top" wrapText="1"/>
    </xf>
    <xf numFmtId="0" fontId="30" fillId="0" borderId="5" xfId="3" applyFont="1" applyBorder="1" applyAlignment="1">
      <alignment horizontal="center" vertical="top" wrapText="1"/>
    </xf>
    <xf numFmtId="0" fontId="30" fillId="0" borderId="12" xfId="3" applyFont="1" applyBorder="1" applyAlignment="1">
      <alignment horizontal="center" vertical="top" wrapText="1"/>
    </xf>
    <xf numFmtId="0" fontId="30" fillId="0" borderId="8" xfId="3" applyFont="1" applyBorder="1" applyAlignment="1">
      <alignment horizontal="center" vertical="top" wrapText="1"/>
    </xf>
    <xf numFmtId="0" fontId="15" fillId="0" borderId="0" xfId="3" applyFont="1" applyAlignment="1">
      <alignment horizontal="left"/>
    </xf>
    <xf numFmtId="0" fontId="71" fillId="0" borderId="2" xfId="0" applyFont="1" applyBorder="1" applyAlignment="1">
      <alignment horizontal="left"/>
    </xf>
    <xf numFmtId="0" fontId="71" fillId="2" borderId="2" xfId="0" applyFont="1" applyFill="1" applyBorder="1" applyAlignment="1">
      <alignment horizontal="center"/>
    </xf>
    <xf numFmtId="0" fontId="74" fillId="0" borderId="2" xfId="0" applyFont="1" applyBorder="1" applyAlignment="1">
      <alignment horizontal="left" vertical="top" wrapText="1"/>
    </xf>
    <xf numFmtId="0" fontId="71" fillId="2" borderId="0" xfId="0" applyFont="1" applyFill="1" applyBorder="1"/>
    <xf numFmtId="0" fontId="71" fillId="2" borderId="0" xfId="0" applyFont="1" applyFill="1" applyBorder="1" applyAlignment="1">
      <alignment horizontal="left"/>
    </xf>
    <xf numFmtId="0" fontId="71" fillId="2" borderId="0" xfId="0" applyFont="1" applyFill="1" applyAlignment="1">
      <alignment horizontal="left"/>
    </xf>
    <xf numFmtId="0" fontId="72" fillId="2" borderId="0" xfId="0" applyFont="1" applyFill="1" applyBorder="1" applyAlignment="1">
      <alignment horizontal="left"/>
    </xf>
    <xf numFmtId="0" fontId="72" fillId="2" borderId="0" xfId="0" applyFont="1" applyFill="1" applyBorder="1"/>
    <xf numFmtId="0" fontId="72" fillId="2" borderId="0" xfId="0" applyFont="1" applyFill="1"/>
    <xf numFmtId="0" fontId="72" fillId="2" borderId="0" xfId="0" applyFont="1" applyFill="1" applyAlignment="1">
      <alignment horizontal="left"/>
    </xf>
    <xf numFmtId="0" fontId="72" fillId="2" borderId="0" xfId="0" applyFont="1" applyFill="1" applyBorder="1" applyAlignment="1">
      <alignment horizontal="left" vertical="top" wrapText="1"/>
    </xf>
    <xf numFmtId="0" fontId="71" fillId="2" borderId="0" xfId="0" applyFont="1" applyFill="1"/>
    <xf numFmtId="0" fontId="73" fillId="2" borderId="2" xfId="0" applyFont="1" applyFill="1" applyBorder="1" applyAlignment="1">
      <alignment horizontal="right" vertical="top"/>
    </xf>
    <xf numFmtId="2" fontId="73" fillId="2" borderId="2" xfId="0" applyNumberFormat="1" applyFont="1" applyFill="1" applyBorder="1" applyAlignment="1">
      <alignment horizontal="right" vertical="top"/>
    </xf>
    <xf numFmtId="0" fontId="73" fillId="2" borderId="0" xfId="0" applyFont="1" applyFill="1" applyBorder="1" applyAlignment="1">
      <alignment horizontal="left"/>
    </xf>
    <xf numFmtId="0" fontId="73" fillId="2" borderId="0" xfId="0" applyFont="1" applyFill="1" applyBorder="1"/>
    <xf numFmtId="0" fontId="76" fillId="2" borderId="0" xfId="0" applyFont="1" applyFill="1" applyBorder="1" applyAlignment="1">
      <alignment horizontal="left"/>
    </xf>
    <xf numFmtId="0" fontId="76" fillId="2" borderId="0" xfId="0" applyFont="1" applyFill="1" applyAlignment="1">
      <alignment horizontal="left"/>
    </xf>
    <xf numFmtId="0" fontId="73" fillId="2" borderId="0" xfId="0" applyFont="1" applyFill="1"/>
    <xf numFmtId="0" fontId="73" fillId="2" borderId="0" xfId="0" applyFont="1" applyFill="1" applyAlignment="1">
      <alignment horizontal="left"/>
    </xf>
    <xf numFmtId="0" fontId="73" fillId="2" borderId="0" xfId="0" applyFont="1" applyFill="1" applyBorder="1" applyAlignment="1">
      <alignment horizontal="left" vertical="top" wrapText="1"/>
    </xf>
    <xf numFmtId="0" fontId="77" fillId="0" borderId="0" xfId="0" applyFont="1" applyFill="1" applyBorder="1" applyAlignment="1">
      <alignment horizontal="left"/>
    </xf>
    <xf numFmtId="0" fontId="73" fillId="0" borderId="0" xfId="0" applyFont="1" applyFill="1"/>
    <xf numFmtId="0" fontId="73" fillId="0" borderId="0" xfId="0" applyFont="1" applyFill="1" applyAlignment="1">
      <alignment horizontal="left"/>
    </xf>
    <xf numFmtId="0" fontId="76" fillId="0" borderId="0" xfId="0" applyFont="1" applyFill="1" applyAlignment="1">
      <alignment horizontal="left"/>
    </xf>
    <xf numFmtId="0" fontId="76" fillId="0" borderId="0" xfId="0" applyFont="1" applyFill="1" applyBorder="1" applyAlignment="1">
      <alignment horizontal="left"/>
    </xf>
    <xf numFmtId="0" fontId="76" fillId="0" borderId="0" xfId="0" applyFont="1" applyFill="1"/>
    <xf numFmtId="0" fontId="76" fillId="0" borderId="0" xfId="0" applyFont="1" applyFill="1" applyAlignment="1"/>
    <xf numFmtId="0" fontId="73" fillId="2" borderId="5" xfId="0" applyFont="1" applyFill="1" applyBorder="1" applyAlignment="1">
      <alignment horizontal="right" vertical="top"/>
    </xf>
    <xf numFmtId="2" fontId="71" fillId="0" borderId="2" xfId="0" applyNumberFormat="1" applyFont="1" applyFill="1" applyBorder="1" applyAlignment="1">
      <alignment horizontal="right" vertical="top"/>
    </xf>
    <xf numFmtId="2" fontId="71" fillId="0" borderId="2" xfId="0" applyNumberFormat="1" applyFont="1" applyFill="1" applyBorder="1" applyAlignment="1">
      <alignment horizontal="left"/>
    </xf>
    <xf numFmtId="0" fontId="73" fillId="0" borderId="2" xfId="0" applyFont="1" applyFill="1" applyBorder="1" applyAlignment="1">
      <alignment horizontal="right" vertical="top"/>
    </xf>
    <xf numFmtId="0" fontId="76" fillId="0" borderId="2" xfId="0" applyFont="1" applyFill="1" applyBorder="1" applyAlignment="1">
      <alignment horizontal="left"/>
    </xf>
    <xf numFmtId="0" fontId="72" fillId="0" borderId="2" xfId="0" applyFont="1" applyBorder="1" applyAlignment="1">
      <alignment horizontal="center" vertical="top" wrapText="1"/>
    </xf>
    <xf numFmtId="0" fontId="79" fillId="0" borderId="2" xfId="1" applyFont="1" applyBorder="1" applyAlignment="1">
      <alignment horizontal="center" vertical="top" wrapText="1"/>
    </xf>
    <xf numFmtId="0" fontId="79" fillId="0" borderId="3" xfId="1" applyFont="1" applyBorder="1" applyAlignment="1">
      <alignment horizontal="center" vertical="top" wrapText="1"/>
    </xf>
    <xf numFmtId="0" fontId="74" fillId="0" borderId="2" xfId="1" applyFont="1" applyBorder="1"/>
    <xf numFmtId="0" fontId="82" fillId="0" borderId="2" xfId="1" applyFont="1" applyBorder="1"/>
    <xf numFmtId="0" fontId="82" fillId="0" borderId="0" xfId="1" applyFont="1"/>
    <xf numFmtId="0" fontId="76" fillId="0" borderId="0" xfId="0" applyFont="1"/>
    <xf numFmtId="0" fontId="73" fillId="0" borderId="0" xfId="0" applyFont="1"/>
    <xf numFmtId="0" fontId="73" fillId="0" borderId="0" xfId="0" applyFont="1" applyAlignment="1"/>
    <xf numFmtId="0" fontId="73" fillId="0" borderId="0" xfId="0" applyFont="1" applyAlignment="1">
      <alignment horizontal="left"/>
    </xf>
    <xf numFmtId="0" fontId="79" fillId="0" borderId="2" xfId="1" applyFont="1" applyBorder="1" applyAlignment="1">
      <alignment horizontal="center"/>
    </xf>
    <xf numFmtId="0" fontId="81" fillId="0" borderId="0" xfId="1" applyFont="1" applyBorder="1"/>
    <xf numFmtId="0" fontId="82" fillId="0" borderId="0" xfId="1" applyFont="1" applyBorder="1"/>
    <xf numFmtId="0" fontId="73" fillId="0" borderId="0" xfId="0" applyFont="1" applyAlignment="1">
      <alignment vertical="top" wrapText="1"/>
    </xf>
    <xf numFmtId="0" fontId="74" fillId="0" borderId="2" xfId="1" applyFont="1" applyBorder="1" applyAlignment="1">
      <alignment horizontal="center"/>
    </xf>
    <xf numFmtId="0" fontId="81" fillId="0" borderId="2" xfId="1" applyFont="1" applyBorder="1" applyAlignment="1">
      <alignment horizontal="center"/>
    </xf>
    <xf numFmtId="0" fontId="76" fillId="0" borderId="0" xfId="0" applyFont="1" applyAlignment="1">
      <alignment horizontal="justify" vertical="top" wrapText="1"/>
    </xf>
    <xf numFmtId="0" fontId="76" fillId="0" borderId="0" xfId="0" applyFont="1" applyAlignment="1">
      <alignment horizontal="left" vertical="top" wrapText="1"/>
    </xf>
    <xf numFmtId="0" fontId="76" fillId="0" borderId="0" xfId="0" applyFont="1" applyAlignment="1">
      <alignment horizontal="left" wrapText="1"/>
    </xf>
    <xf numFmtId="0" fontId="87" fillId="0" borderId="0" xfId="1" applyFont="1"/>
    <xf numFmtId="0" fontId="87" fillId="0" borderId="0" xfId="1" applyFont="1" applyAlignment="1">
      <alignment horizontal="left"/>
    </xf>
    <xf numFmtId="0" fontId="76" fillId="0" borderId="0" xfId="0" applyFont="1" applyAlignment="1">
      <alignment horizontal="left"/>
    </xf>
    <xf numFmtId="0" fontId="82" fillId="0" borderId="5" xfId="1" applyFont="1" applyBorder="1"/>
    <xf numFmtId="0" fontId="84" fillId="0" borderId="2" xfId="1" applyFont="1" applyBorder="1" applyAlignment="1">
      <alignment horizontal="center" vertical="center"/>
    </xf>
    <xf numFmtId="0" fontId="73" fillId="0" borderId="2" xfId="0" applyFont="1" applyBorder="1" applyAlignment="1">
      <alignment horizontal="center"/>
    </xf>
    <xf numFmtId="0" fontId="73" fillId="0" borderId="2" xfId="0" applyFont="1" applyBorder="1" applyAlignment="1">
      <alignment horizontal="center" vertical="top"/>
    </xf>
    <xf numFmtId="0" fontId="73" fillId="0" borderId="0" xfId="0" applyFont="1" applyBorder="1" applyAlignment="1">
      <alignment horizontal="center" vertical="top"/>
    </xf>
    <xf numFmtId="0" fontId="73" fillId="0" borderId="0" xfId="0" applyFont="1" applyBorder="1" applyAlignment="1">
      <alignment horizontal="center" vertical="top" wrapText="1"/>
    </xf>
    <xf numFmtId="0" fontId="73" fillId="0" borderId="0" xfId="0" applyFont="1" applyBorder="1" applyAlignment="1">
      <alignment horizontal="center"/>
    </xf>
    <xf numFmtId="49" fontId="73" fillId="0" borderId="0" xfId="0" applyNumberFormat="1" applyFont="1" applyBorder="1" applyAlignment="1">
      <alignment horizontal="left" vertical="top"/>
    </xf>
    <xf numFmtId="0" fontId="73" fillId="0" borderId="2" xfId="0" applyFont="1" applyBorder="1" applyAlignment="1">
      <alignment horizontal="center" vertical="top" wrapText="1"/>
    </xf>
    <xf numFmtId="0" fontId="73" fillId="0" borderId="2" xfId="0" applyFont="1" applyBorder="1" applyAlignment="1">
      <alignment horizontal="center" wrapText="1"/>
    </xf>
    <xf numFmtId="0" fontId="73" fillId="0" borderId="2" xfId="0" applyFont="1" applyBorder="1"/>
    <xf numFmtId="0" fontId="72" fillId="0" borderId="2" xfId="0" applyFont="1" applyBorder="1" applyAlignment="1">
      <alignment horizontal="left" vertical="top"/>
    </xf>
    <xf numFmtId="0" fontId="76" fillId="0" borderId="0" xfId="0" applyFont="1" applyBorder="1" applyAlignment="1"/>
    <xf numFmtId="0" fontId="73" fillId="0" borderId="0" xfId="0" applyFont="1" applyBorder="1" applyAlignment="1">
      <alignment horizontal="left"/>
    </xf>
    <xf numFmtId="0" fontId="76" fillId="0" borderId="0" xfId="0" applyFont="1" applyBorder="1"/>
    <xf numFmtId="0" fontId="76" fillId="0" borderId="0" xfId="0" applyFont="1" applyBorder="1" applyAlignment="1">
      <alignment horizontal="center"/>
    </xf>
    <xf numFmtId="0" fontId="73" fillId="0" borderId="0" xfId="0" applyFont="1" applyBorder="1"/>
    <xf numFmtId="0" fontId="73" fillId="0" borderId="0" xfId="0" applyFont="1" applyBorder="1" applyAlignment="1">
      <alignment vertical="top" wrapText="1"/>
    </xf>
    <xf numFmtId="0" fontId="73" fillId="0" borderId="0" xfId="0" applyFont="1" applyBorder="1" applyAlignment="1">
      <alignment vertical="top"/>
    </xf>
    <xf numFmtId="0" fontId="75" fillId="0" borderId="0" xfId="0" applyFont="1" applyAlignment="1">
      <alignment horizontal="center" vertical="top" wrapText="1"/>
    </xf>
    <xf numFmtId="0" fontId="0" fillId="0" borderId="0" xfId="0" applyAlignment="1"/>
    <xf numFmtId="0" fontId="20" fillId="0" borderId="0" xfId="0" applyFont="1" applyAlignment="1"/>
    <xf numFmtId="0" fontId="71" fillId="0" borderId="0" xfId="0" applyFont="1"/>
    <xf numFmtId="0" fontId="58" fillId="0" borderId="0" xfId="0" applyFont="1" applyFill="1" applyAlignment="1">
      <alignment horizontal="center"/>
    </xf>
    <xf numFmtId="0" fontId="0" fillId="0" borderId="0" xfId="0" applyFill="1"/>
    <xf numFmtId="0" fontId="47" fillId="0" borderId="0" xfId="0" applyFont="1" applyFill="1"/>
    <xf numFmtId="0" fontId="48" fillId="0" borderId="0" xfId="0" applyFont="1" applyFill="1" applyBorder="1" applyAlignment="1"/>
    <xf numFmtId="0" fontId="30" fillId="0" borderId="0" xfId="0" applyFont="1" applyFill="1" applyBorder="1" applyAlignment="1"/>
    <xf numFmtId="0" fontId="48" fillId="0" borderId="1" xfId="0" applyFont="1" applyFill="1" applyBorder="1" applyAlignment="1">
      <alignment vertical="top" wrapText="1"/>
    </xf>
    <xf numFmtId="0" fontId="48" fillId="0" borderId="1" xfId="0" applyFont="1" applyFill="1" applyBorder="1" applyAlignment="1">
      <alignment vertical="center" wrapText="1"/>
    </xf>
    <xf numFmtId="0" fontId="49" fillId="0" borderId="2" xfId="0" quotePrefix="1" applyFont="1" applyFill="1" applyBorder="1" applyAlignment="1">
      <alignment horizontal="center" vertical="top" wrapText="1"/>
    </xf>
    <xf numFmtId="0" fontId="71" fillId="0" borderId="1" xfId="0" applyFont="1" applyFill="1" applyBorder="1" applyAlignment="1">
      <alignment vertical="top" wrapText="1"/>
    </xf>
    <xf numFmtId="0" fontId="71" fillId="0" borderId="0" xfId="0" applyFont="1" applyFill="1"/>
    <xf numFmtId="0" fontId="71" fillId="0" borderId="2" xfId="0" applyFont="1" applyFill="1" applyBorder="1" applyAlignment="1">
      <alignment vertical="top" wrapText="1"/>
    </xf>
    <xf numFmtId="0" fontId="71" fillId="0" borderId="0" xfId="0" applyFont="1" applyAlignment="1">
      <alignment wrapText="1"/>
    </xf>
    <xf numFmtId="0" fontId="72" fillId="0" borderId="0" xfId="0" applyFont="1" applyAlignment="1">
      <alignment vertical="top" wrapText="1"/>
    </xf>
    <xf numFmtId="0" fontId="72" fillId="0" borderId="0" xfId="0" applyFont="1" applyAlignment="1">
      <alignment vertical="top"/>
    </xf>
    <xf numFmtId="0" fontId="72" fillId="0" borderId="0" xfId="1" applyFont="1"/>
    <xf numFmtId="0" fontId="72" fillId="0" borderId="0" xfId="1" applyFont="1" applyAlignment="1">
      <alignment wrapText="1"/>
    </xf>
    <xf numFmtId="0" fontId="72" fillId="0" borderId="0" xfId="1" applyFont="1" applyAlignment="1"/>
    <xf numFmtId="0" fontId="75" fillId="0" borderId="0" xfId="0" applyFont="1" applyAlignment="1">
      <alignment vertical="top" wrapText="1"/>
    </xf>
    <xf numFmtId="0" fontId="15" fillId="0" borderId="13" xfId="1" applyFont="1" applyBorder="1" applyAlignment="1">
      <alignment vertical="top" wrapText="1"/>
    </xf>
    <xf numFmtId="0" fontId="20" fillId="0" borderId="0" xfId="2" applyAlignment="1"/>
    <xf numFmtId="0" fontId="28" fillId="0" borderId="0" xfId="0" applyFont="1" applyAlignment="1">
      <alignment vertical="top" wrapText="1"/>
    </xf>
    <xf numFmtId="0" fontId="75" fillId="0" borderId="0" xfId="0" applyFont="1" applyBorder="1" applyAlignment="1">
      <alignment vertical="center" wrapText="1"/>
    </xf>
    <xf numFmtId="0" fontId="20" fillId="0" borderId="0" xfId="0" applyFont="1" applyFill="1"/>
    <xf numFmtId="0" fontId="63" fillId="0" borderId="0" xfId="0" applyFont="1" applyBorder="1" applyAlignment="1">
      <alignment vertical="center" wrapText="1"/>
    </xf>
    <xf numFmtId="0" fontId="71" fillId="0" borderId="2" xfId="0" applyFont="1" applyBorder="1" applyAlignment="1">
      <alignment horizontal="right" vertical="top"/>
    </xf>
    <xf numFmtId="2" fontId="71" fillId="0" borderId="2" xfId="0" applyNumberFormat="1" applyFont="1" applyBorder="1" applyAlignment="1">
      <alignment horizontal="right" vertical="top"/>
    </xf>
    <xf numFmtId="0" fontId="20" fillId="0" borderId="0" xfId="0" applyFont="1" applyFill="1" applyBorder="1"/>
    <xf numFmtId="0" fontId="25" fillId="0" borderId="0" xfId="0" applyFont="1" applyFill="1" applyBorder="1"/>
    <xf numFmtId="0" fontId="15" fillId="0" borderId="0" xfId="0" applyFont="1" applyFill="1" applyBorder="1"/>
    <xf numFmtId="2" fontId="71" fillId="2" borderId="0" xfId="0" applyNumberFormat="1" applyFont="1" applyFill="1" applyBorder="1" applyAlignment="1">
      <alignment horizontal="right" vertical="top"/>
    </xf>
    <xf numFmtId="2" fontId="71" fillId="2" borderId="0" xfId="0" applyNumberFormat="1" applyFont="1" applyFill="1" applyBorder="1" applyAlignment="1">
      <alignment horizontal="right" vertical="top" wrapText="1"/>
    </xf>
    <xf numFmtId="2" fontId="73" fillId="2" borderId="0" xfId="0" applyNumberFormat="1" applyFont="1" applyFill="1" applyBorder="1" applyAlignment="1">
      <alignment horizontal="right" vertical="top"/>
    </xf>
    <xf numFmtId="0" fontId="19" fillId="0" borderId="2" xfId="3" applyFont="1" applyBorder="1" applyAlignment="1">
      <alignment horizontal="left"/>
    </xf>
    <xf numFmtId="0" fontId="35" fillId="0" borderId="3" xfId="1" applyFont="1" applyBorder="1" applyAlignment="1">
      <alignment horizontal="center" vertical="top" wrapText="1"/>
    </xf>
    <xf numFmtId="0" fontId="35" fillId="0" borderId="2" xfId="1" applyFont="1" applyBorder="1" applyAlignment="1">
      <alignment horizontal="center" vertical="top" wrapText="1"/>
    </xf>
    <xf numFmtId="0" fontId="88" fillId="0" borderId="8" xfId="0" applyFont="1" applyBorder="1" applyAlignment="1">
      <alignment vertical="center"/>
    </xf>
    <xf numFmtId="0" fontId="88" fillId="0" borderId="7" xfId="0" applyFont="1" applyBorder="1" applyAlignment="1">
      <alignment vertical="center"/>
    </xf>
    <xf numFmtId="0" fontId="88" fillId="0" borderId="15" xfId="0" applyFont="1" applyBorder="1" applyAlignment="1">
      <alignment vertical="center"/>
    </xf>
    <xf numFmtId="2" fontId="91" fillId="0" borderId="2" xfId="0" applyNumberFormat="1" applyFont="1" applyBorder="1"/>
    <xf numFmtId="0" fontId="92" fillId="0" borderId="2" xfId="1" applyFont="1" applyBorder="1" applyAlignment="1">
      <alignment horizontal="center" vertical="top" wrapText="1"/>
    </xf>
    <xf numFmtId="0" fontId="93" fillId="0" borderId="2" xfId="1" applyFont="1" applyBorder="1"/>
    <xf numFmtId="0" fontId="20" fillId="0" borderId="2" xfId="0" applyFont="1" applyBorder="1" applyAlignment="1">
      <alignment vertical="center" wrapText="1"/>
    </xf>
    <xf numFmtId="0" fontId="20" fillId="0" borderId="2" xfId="0" applyFont="1" applyBorder="1" applyAlignment="1">
      <alignment horizontal="left" vertical="center" wrapText="1"/>
    </xf>
    <xf numFmtId="0" fontId="35" fillId="0" borderId="2" xfId="5" applyFont="1" applyBorder="1" applyAlignment="1">
      <alignment horizontal="center" vertical="top" wrapText="1"/>
    </xf>
    <xf numFmtId="0" fontId="14" fillId="0" borderId="2" xfId="5" applyBorder="1"/>
    <xf numFmtId="0" fontId="84" fillId="0" borderId="17" xfId="1" applyFont="1" applyBorder="1" applyAlignment="1">
      <alignment vertical="center"/>
    </xf>
    <xf numFmtId="0" fontId="25" fillId="0" borderId="2" xfId="0" applyFont="1" applyBorder="1" applyAlignment="1">
      <alignment horizontal="center"/>
    </xf>
    <xf numFmtId="0" fontId="25" fillId="0" borderId="2" xfId="0" applyFont="1" applyBorder="1" applyAlignment="1">
      <alignment horizontal="center" vertical="top"/>
    </xf>
    <xf numFmtId="0" fontId="25" fillId="0" borderId="2" xfId="0" applyFont="1" applyBorder="1" applyAlignment="1">
      <alignment horizontal="center" vertical="top" wrapText="1"/>
    </xf>
    <xf numFmtId="0" fontId="28" fillId="0" borderId="2" xfId="0" applyFont="1" applyBorder="1" applyAlignment="1">
      <alignment horizontal="center"/>
    </xf>
    <xf numFmtId="0" fontId="0" fillId="2" borderId="11" xfId="0" applyFill="1" applyBorder="1"/>
    <xf numFmtId="0" fontId="15" fillId="0" borderId="2" xfId="0" applyFont="1" applyBorder="1" applyAlignment="1">
      <alignment horizontal="center"/>
    </xf>
    <xf numFmtId="0" fontId="20" fillId="0" borderId="2" xfId="0" applyFont="1" applyBorder="1" applyAlignment="1">
      <alignment horizontal="center"/>
    </xf>
    <xf numFmtId="0" fontId="73" fillId="0" borderId="2" xfId="0" applyFont="1" applyBorder="1" applyAlignment="1">
      <alignment horizontal="center"/>
    </xf>
    <xf numFmtId="0" fontId="13" fillId="0" borderId="2" xfId="12" applyBorder="1"/>
    <xf numFmtId="0" fontId="71" fillId="0" borderId="2" xfId="0" applyFont="1" applyFill="1" applyBorder="1" applyAlignment="1">
      <alignment horizontal="center" vertical="top" wrapText="1"/>
    </xf>
    <xf numFmtId="0" fontId="73" fillId="0" borderId="2" xfId="0" applyFont="1" applyFill="1" applyBorder="1" applyAlignment="1">
      <alignment horizontal="center" vertical="top"/>
    </xf>
    <xf numFmtId="0" fontId="71" fillId="0" borderId="1" xfId="0" applyFont="1" applyFill="1" applyBorder="1" applyAlignment="1">
      <alignment horizontal="center" vertical="top" wrapText="1"/>
    </xf>
    <xf numFmtId="2" fontId="15" fillId="0" borderId="2" xfId="0" applyNumberFormat="1" applyFont="1" applyFill="1" applyBorder="1" applyAlignment="1">
      <alignment horizontal="center"/>
    </xf>
    <xf numFmtId="0" fontId="15" fillId="0" borderId="2" xfId="0" applyFont="1" applyBorder="1" applyAlignment="1">
      <alignment horizontal="center"/>
    </xf>
    <xf numFmtId="0" fontId="71" fillId="0" borderId="2" xfId="0" applyFont="1" applyFill="1" applyBorder="1" applyAlignment="1">
      <alignment horizontal="center"/>
    </xf>
    <xf numFmtId="0" fontId="72" fillId="2" borderId="2" xfId="0" applyFont="1" applyFill="1" applyBorder="1" applyAlignment="1">
      <alignment horizontal="center"/>
    </xf>
    <xf numFmtId="0" fontId="72" fillId="0" borderId="2" xfId="0" applyFont="1" applyBorder="1" applyAlignment="1">
      <alignment horizontal="center"/>
    </xf>
    <xf numFmtId="0" fontId="71" fillId="0" borderId="2" xfId="8" applyFont="1" applyFill="1" applyBorder="1" applyAlignment="1">
      <alignment horizontal="center"/>
    </xf>
    <xf numFmtId="2" fontId="71" fillId="0" borderId="2" xfId="8" applyNumberFormat="1" applyFont="1" applyFill="1" applyBorder="1" applyAlignment="1">
      <alignment horizontal="center"/>
    </xf>
    <xf numFmtId="0" fontId="71" fillId="0" borderId="2" xfId="0" applyFont="1" applyBorder="1" applyAlignment="1">
      <alignment horizontal="center"/>
    </xf>
    <xf numFmtId="0" fontId="71" fillId="0" borderId="2" xfId="0" applyFont="1" applyBorder="1" applyAlignment="1">
      <alignment horizontal="center" vertical="center"/>
    </xf>
    <xf numFmtId="2" fontId="72" fillId="0" borderId="2" xfId="0" applyNumberFormat="1" applyFont="1" applyBorder="1" applyAlignment="1">
      <alignment horizontal="center"/>
    </xf>
    <xf numFmtId="0" fontId="71" fillId="0" borderId="2" xfId="9" applyFont="1" applyBorder="1" applyAlignment="1">
      <alignment horizontal="center" vertical="center"/>
    </xf>
    <xf numFmtId="2" fontId="71" fillId="0" borderId="2" xfId="9" applyNumberFormat="1" applyFont="1" applyBorder="1" applyAlignment="1">
      <alignment horizontal="center" vertical="center"/>
    </xf>
    <xf numFmtId="0" fontId="76" fillId="2" borderId="2" xfId="0" applyFont="1" applyFill="1" applyBorder="1" applyAlignment="1">
      <alignment horizontal="center"/>
    </xf>
    <xf numFmtId="0" fontId="71" fillId="0" borderId="2" xfId="12" applyFont="1" applyBorder="1" applyAlignment="1">
      <alignment horizontal="center" vertical="top" wrapText="1"/>
    </xf>
    <xf numFmtId="0" fontId="71" fillId="0" borderId="2" xfId="1" applyFont="1" applyBorder="1" applyAlignment="1">
      <alignment horizontal="center" vertical="top" wrapText="1"/>
    </xf>
    <xf numFmtId="0" fontId="47" fillId="0" borderId="2" xfId="0" quotePrefix="1" applyFont="1" applyBorder="1" applyAlignment="1">
      <alignment horizontal="center" vertical="top" wrapText="1"/>
    </xf>
    <xf numFmtId="0" fontId="71" fillId="0" borderId="2" xfId="0" quotePrefix="1" applyFont="1" applyBorder="1" applyAlignment="1">
      <alignment horizontal="center" vertical="top" wrapText="1"/>
    </xf>
    <xf numFmtId="0" fontId="71" fillId="0" borderId="2" xfId="0" applyFont="1" applyFill="1" applyBorder="1" applyAlignment="1">
      <alignment horizontal="center" vertical="center"/>
    </xf>
    <xf numFmtId="0" fontId="71" fillId="0" borderId="2" xfId="0" quotePrefix="1" applyFont="1" applyFill="1" applyBorder="1" applyAlignment="1">
      <alignment horizontal="center" vertical="top" wrapText="1"/>
    </xf>
    <xf numFmtId="0" fontId="47" fillId="0" borderId="3" xfId="0" applyFont="1" applyBorder="1" applyAlignment="1">
      <alignment horizontal="center" vertical="top" wrapText="1"/>
    </xf>
    <xf numFmtId="0" fontId="20" fillId="0" borderId="2" xfId="2" applyFont="1" applyFill="1" applyBorder="1" applyAlignment="1">
      <alignment horizontal="center" vertical="center"/>
    </xf>
    <xf numFmtId="0" fontId="71" fillId="0" borderId="2" xfId="1" applyFont="1" applyBorder="1" applyAlignment="1">
      <alignment vertical="center"/>
    </xf>
    <xf numFmtId="0" fontId="71" fillId="0" borderId="2" xfId="1" applyFont="1" applyBorder="1" applyAlignment="1">
      <alignment horizontal="center" vertical="center"/>
    </xf>
    <xf numFmtId="0" fontId="72" fillId="0" borderId="2" xfId="1" applyFont="1" applyBorder="1" applyAlignment="1">
      <alignment horizontal="center" vertical="center"/>
    </xf>
    <xf numFmtId="0" fontId="76" fillId="0" borderId="0" xfId="1" applyFont="1"/>
    <xf numFmtId="0" fontId="73" fillId="0" borderId="0" xfId="1" applyFont="1"/>
    <xf numFmtId="0" fontId="73" fillId="0" borderId="0" xfId="1" applyFont="1" applyAlignment="1">
      <alignment horizontal="left"/>
    </xf>
    <xf numFmtId="0" fontId="73" fillId="0" borderId="0" xfId="1" applyFont="1" applyBorder="1" applyAlignment="1">
      <alignment horizontal="left"/>
    </xf>
    <xf numFmtId="0" fontId="95" fillId="0" borderId="7" xfId="0" applyFont="1" applyBorder="1" applyAlignment="1">
      <alignment horizontal="left"/>
    </xf>
    <xf numFmtId="0" fontId="73" fillId="0" borderId="0" xfId="1" applyFont="1" applyBorder="1"/>
    <xf numFmtId="0" fontId="73" fillId="0" borderId="0" xfId="1" applyFont="1" applyBorder="1" applyAlignment="1">
      <alignment horizontal="center" vertical="top" wrapText="1"/>
    </xf>
    <xf numFmtId="0" fontId="73" fillId="2" borderId="2" xfId="1" quotePrefix="1" applyFont="1" applyFill="1" applyBorder="1" applyAlignment="1">
      <alignment horizontal="center" vertical="center" wrapText="1"/>
    </xf>
    <xf numFmtId="0" fontId="95" fillId="2" borderId="3" xfId="1" quotePrefix="1" applyFont="1" applyFill="1" applyBorder="1" applyAlignment="1">
      <alignment horizontal="center" vertical="center" wrapText="1"/>
    </xf>
    <xf numFmtId="0" fontId="95" fillId="2" borderId="3" xfId="1" quotePrefix="1" applyFont="1" applyFill="1" applyBorder="1" applyAlignment="1">
      <alignment horizontal="left" vertical="center" wrapText="1"/>
    </xf>
    <xf numFmtId="0" fontId="73" fillId="0" borderId="0" xfId="1" applyFont="1" applyBorder="1" applyAlignment="1">
      <alignment horizontal="left" vertical="center"/>
    </xf>
    <xf numFmtId="0" fontId="73" fillId="0" borderId="2" xfId="1" applyFont="1" applyBorder="1" applyAlignment="1">
      <alignment horizontal="center" vertical="center"/>
    </xf>
    <xf numFmtId="0" fontId="73" fillId="0" borderId="0" xfId="1" applyFont="1" applyAlignment="1">
      <alignment horizontal="left" vertical="center"/>
    </xf>
    <xf numFmtId="0" fontId="72" fillId="0" borderId="2" xfId="1" applyFont="1" applyBorder="1" applyAlignment="1">
      <alignment horizontal="left" vertical="center"/>
    </xf>
    <xf numFmtId="0" fontId="71" fillId="0" borderId="2" xfId="1" applyFont="1" applyBorder="1" applyAlignment="1">
      <alignment horizontal="left" vertical="center"/>
    </xf>
    <xf numFmtId="0" fontId="76" fillId="0" borderId="0" xfId="1" applyFont="1" applyBorder="1" applyAlignment="1"/>
    <xf numFmtId="0" fontId="72" fillId="0" borderId="2" xfId="1" applyFont="1" applyBorder="1"/>
    <xf numFmtId="0" fontId="72" fillId="0" borderId="2" xfId="1" applyFont="1" applyBorder="1" applyAlignment="1"/>
    <xf numFmtId="0" fontId="71" fillId="0" borderId="2" xfId="1" applyFont="1" applyBorder="1" applyAlignment="1">
      <alignment horizontal="left" vertical="center" wrapText="1"/>
    </xf>
    <xf numFmtId="0" fontId="73" fillId="0" borderId="2" xfId="1" applyFont="1" applyBorder="1"/>
    <xf numFmtId="0" fontId="73" fillId="0" borderId="2" xfId="1" applyFont="1" applyBorder="1" applyAlignment="1">
      <alignment horizontal="left" vertical="center"/>
    </xf>
    <xf numFmtId="0" fontId="73" fillId="0" borderId="0" xfId="1" applyFont="1" applyAlignment="1">
      <alignment vertical="top" wrapText="1"/>
    </xf>
    <xf numFmtId="0" fontId="73" fillId="0" borderId="2" xfId="1" applyFont="1" applyBorder="1" applyAlignment="1">
      <alignment vertical="top" wrapText="1"/>
    </xf>
    <xf numFmtId="0" fontId="73" fillId="0" borderId="2" xfId="1" applyFont="1" applyBorder="1" applyAlignment="1">
      <alignment vertical="center"/>
    </xf>
    <xf numFmtId="0" fontId="73" fillId="0" borderId="2" xfId="1" applyFont="1" applyBorder="1" applyAlignment="1">
      <alignment horizontal="left"/>
    </xf>
    <xf numFmtId="0" fontId="71" fillId="0" borderId="2" xfId="1" applyFont="1" applyFill="1" applyBorder="1" applyAlignment="1">
      <alignment horizontal="left" vertical="center"/>
    </xf>
    <xf numFmtId="2" fontId="73" fillId="0" borderId="2" xfId="0" applyNumberFormat="1" applyFont="1" applyBorder="1" applyAlignment="1">
      <alignment horizontal="center"/>
    </xf>
    <xf numFmtId="1" fontId="73" fillId="0" borderId="2" xfId="0" applyNumberFormat="1" applyFont="1" applyBorder="1" applyAlignment="1">
      <alignment horizontal="center"/>
    </xf>
    <xf numFmtId="1" fontId="71" fillId="0" borderId="2" xfId="0" applyNumberFormat="1" applyFont="1" applyBorder="1" applyAlignment="1">
      <alignment horizontal="right" vertical="center"/>
    </xf>
    <xf numFmtId="2" fontId="71" fillId="0" borderId="2" xfId="0" applyNumberFormat="1" applyFont="1" applyBorder="1" applyAlignment="1">
      <alignment horizontal="right" vertical="center"/>
    </xf>
    <xf numFmtId="0" fontId="71" fillId="0" borderId="2" xfId="0" applyFont="1" applyBorder="1" applyAlignment="1">
      <alignment horizontal="right" vertical="center"/>
    </xf>
    <xf numFmtId="0" fontId="71" fillId="0" borderId="2" xfId="10" applyFont="1" applyBorder="1" applyAlignment="1">
      <alignment horizontal="right"/>
    </xf>
    <xf numFmtId="1" fontId="71" fillId="0" borderId="2" xfId="10" applyNumberFormat="1" applyFont="1" applyBorder="1" applyAlignment="1">
      <alignment horizontal="right"/>
    </xf>
    <xf numFmtId="2" fontId="71" fillId="0" borderId="2" xfId="10" applyNumberFormat="1" applyFont="1" applyBorder="1" applyAlignment="1">
      <alignment horizontal="right"/>
    </xf>
    <xf numFmtId="0" fontId="71" fillId="0" borderId="2" xfId="0" applyFont="1" applyBorder="1" applyAlignment="1">
      <alignment horizontal="right"/>
    </xf>
    <xf numFmtId="1" fontId="74" fillId="0" borderId="2" xfId="0" applyNumberFormat="1" applyFont="1" applyBorder="1" applyAlignment="1">
      <alignment horizontal="right" vertical="center"/>
    </xf>
    <xf numFmtId="0" fontId="71" fillId="0" borderId="2" xfId="13" applyFont="1" applyBorder="1" applyAlignment="1">
      <alignment horizontal="right" vertical="center"/>
    </xf>
    <xf numFmtId="1" fontId="73" fillId="0" borderId="2" xfId="0" applyNumberFormat="1" applyFont="1" applyBorder="1" applyAlignment="1">
      <alignment horizontal="right"/>
    </xf>
    <xf numFmtId="2" fontId="73" fillId="0" borderId="2" xfId="0" applyNumberFormat="1" applyFont="1" applyBorder="1" applyAlignment="1">
      <alignment horizontal="right"/>
    </xf>
    <xf numFmtId="0" fontId="71" fillId="0" borderId="0" xfId="0" applyFont="1" applyAlignment="1">
      <alignment horizontal="center"/>
    </xf>
    <xf numFmtId="0" fontId="74" fillId="0" borderId="2" xfId="0" applyFont="1" applyBorder="1" applyAlignment="1">
      <alignment horizontal="center"/>
    </xf>
    <xf numFmtId="0" fontId="74" fillId="0" borderId="2" xfId="0" applyFont="1" applyBorder="1" applyAlignment="1">
      <alignment horizontal="center" vertical="center" wrapText="1"/>
    </xf>
    <xf numFmtId="0" fontId="96" fillId="0" borderId="2" xfId="0" applyFont="1" applyBorder="1" applyAlignment="1">
      <alignment horizontal="center" vertical="center" wrapText="1"/>
    </xf>
    <xf numFmtId="0" fontId="20" fillId="0" borderId="6" xfId="0" applyFont="1" applyFill="1" applyBorder="1" applyAlignment="1">
      <alignment horizontal="center"/>
    </xf>
    <xf numFmtId="0" fontId="84" fillId="0" borderId="14" xfId="1" applyFont="1" applyBorder="1" applyAlignment="1">
      <alignment vertical="center"/>
    </xf>
    <xf numFmtId="0" fontId="47" fillId="0" borderId="10" xfId="0" applyFont="1" applyBorder="1" applyAlignment="1">
      <alignment horizontal="center" vertical="top" wrapText="1"/>
    </xf>
    <xf numFmtId="0" fontId="47" fillId="0" borderId="2" xfId="0" applyFont="1" applyBorder="1" applyAlignment="1">
      <alignment horizontal="center" vertical="top" wrapText="1"/>
    </xf>
    <xf numFmtId="0" fontId="15" fillId="2" borderId="2" xfId="0" applyFont="1" applyFill="1" applyBorder="1" applyAlignment="1">
      <alignment horizontal="center" vertical="top" wrapText="1"/>
    </xf>
    <xf numFmtId="0" fontId="28" fillId="0" borderId="2" xfId="0" applyFont="1" applyBorder="1" applyAlignment="1">
      <alignment horizontal="center" vertical="top" wrapText="1"/>
    </xf>
    <xf numFmtId="0" fontId="73" fillId="2" borderId="0" xfId="0" applyFont="1" applyFill="1" applyAlignment="1">
      <alignment horizontal="left"/>
    </xf>
    <xf numFmtId="0" fontId="73" fillId="0" borderId="0" xfId="0" applyFont="1" applyFill="1" applyAlignment="1">
      <alignment horizontal="left"/>
    </xf>
    <xf numFmtId="2" fontId="26" fillId="0" borderId="2" xfId="4" applyNumberFormat="1" applyFont="1" applyBorder="1" applyAlignment="1">
      <alignment horizontal="center" vertical="top" wrapText="1"/>
    </xf>
    <xf numFmtId="0" fontId="15" fillId="0" borderId="2" xfId="0" applyFont="1" applyBorder="1" applyAlignment="1">
      <alignment horizontal="center"/>
    </xf>
    <xf numFmtId="0" fontId="15" fillId="2" borderId="2" xfId="0" applyFont="1" applyFill="1" applyBorder="1" applyAlignment="1">
      <alignment horizontal="center" vertical="top" wrapText="1"/>
    </xf>
    <xf numFmtId="0" fontId="20" fillId="2" borderId="0" xfId="0" applyFont="1" applyFill="1" applyAlignment="1">
      <alignment horizontal="left"/>
    </xf>
    <xf numFmtId="0" fontId="15" fillId="2" borderId="2" xfId="0" applyFont="1" applyFill="1" applyBorder="1" applyAlignment="1">
      <alignment horizontal="left" vertical="top" wrapText="1"/>
    </xf>
    <xf numFmtId="0" fontId="20" fillId="0" borderId="0" xfId="0" applyFont="1"/>
    <xf numFmtId="0" fontId="15" fillId="0" borderId="0" xfId="1" applyFont="1" applyAlignment="1">
      <alignment horizontal="center" vertical="top" wrapText="1"/>
    </xf>
    <xf numFmtId="0" fontId="0" fillId="0" borderId="2" xfId="0" applyFill="1" applyBorder="1" applyAlignment="1">
      <alignment horizontal="center"/>
    </xf>
    <xf numFmtId="0" fontId="0" fillId="0" borderId="2" xfId="0" applyFill="1" applyBorder="1"/>
    <xf numFmtId="0" fontId="72" fillId="0" borderId="2" xfId="0" applyFont="1" applyFill="1" applyBorder="1" applyAlignment="1">
      <alignment horizontal="center"/>
    </xf>
    <xf numFmtId="0" fontId="57" fillId="0" borderId="0" xfId="14" applyFont="1"/>
    <xf numFmtId="0" fontId="57" fillId="0" borderId="2" xfId="14" applyFont="1" applyBorder="1" applyAlignment="1">
      <alignment horizontal="center" vertical="top" wrapText="1"/>
    </xf>
    <xf numFmtId="0" fontId="57" fillId="0" borderId="2" xfId="14" applyFont="1" applyBorder="1" applyAlignment="1">
      <alignment vertical="top" wrapText="1"/>
    </xf>
    <xf numFmtId="0" fontId="57" fillId="0" borderId="5" xfId="14" applyFont="1" applyBorder="1" applyAlignment="1">
      <alignment horizontal="center" vertical="top" wrapText="1"/>
    </xf>
    <xf numFmtId="0" fontId="67" fillId="0" borderId="2" xfId="14" applyFont="1" applyBorder="1" applyAlignment="1">
      <alignment vertical="center" wrapText="1"/>
    </xf>
    <xf numFmtId="0" fontId="67" fillId="0" borderId="5" xfId="14" applyFont="1" applyBorder="1" applyAlignment="1">
      <alignment vertical="center" wrapText="1"/>
    </xf>
    <xf numFmtId="0" fontId="57" fillId="0" borderId="2" xfId="14" applyFont="1" applyBorder="1"/>
    <xf numFmtId="0" fontId="20" fillId="0" borderId="2" xfId="14" applyBorder="1"/>
    <xf numFmtId="0" fontId="67" fillId="0" borderId="2" xfId="14" applyFont="1" applyBorder="1" applyAlignment="1">
      <alignment horizontal="center" vertical="center" wrapText="1"/>
    </xf>
    <xf numFmtId="0" fontId="100" fillId="0" borderId="2" xfId="14" applyFont="1" applyBorder="1" applyAlignment="1">
      <alignment vertical="center" wrapText="1"/>
    </xf>
    <xf numFmtId="0" fontId="100" fillId="0" borderId="2" xfId="14" applyFont="1" applyBorder="1" applyAlignment="1">
      <alignment horizontal="center" vertical="center" wrapText="1"/>
    </xf>
    <xf numFmtId="0" fontId="100" fillId="0" borderId="5" xfId="14" applyFont="1" applyBorder="1" applyAlignment="1">
      <alignment vertical="center" wrapText="1"/>
    </xf>
    <xf numFmtId="0" fontId="12" fillId="0" borderId="2" xfId="14" applyFont="1" applyBorder="1"/>
    <xf numFmtId="0" fontId="20" fillId="0" borderId="2" xfId="14" applyFont="1" applyBorder="1" applyAlignment="1">
      <alignment horizontal="center"/>
    </xf>
    <xf numFmtId="0" fontId="100" fillId="0" borderId="5" xfId="14" applyFont="1" applyBorder="1" applyAlignment="1">
      <alignment horizontal="center" vertical="center" wrapText="1"/>
    </xf>
    <xf numFmtId="0" fontId="12" fillId="0" borderId="2" xfId="14" applyFont="1" applyBorder="1" applyAlignment="1">
      <alignment horizontal="center"/>
    </xf>
    <xf numFmtId="0" fontId="20" fillId="0" borderId="2" xfId="14" applyFont="1" applyBorder="1"/>
    <xf numFmtId="0" fontId="26" fillId="0" borderId="2" xfId="0" applyFont="1" applyFill="1" applyBorder="1" applyAlignment="1">
      <alignment horizontal="center"/>
    </xf>
    <xf numFmtId="0" fontId="26" fillId="0" borderId="2" xfId="0" applyFont="1" applyFill="1" applyBorder="1" applyAlignment="1">
      <alignment horizontal="center" vertical="top" wrapText="1"/>
    </xf>
    <xf numFmtId="0" fontId="28" fillId="0" borderId="2" xfId="0" applyFont="1" applyFill="1" applyBorder="1" applyAlignment="1">
      <alignment horizontal="center" vertical="top" wrapText="1"/>
    </xf>
    <xf numFmtId="2" fontId="71" fillId="2" borderId="0" xfId="0" applyNumberFormat="1" applyFont="1" applyFill="1" applyAlignment="1">
      <alignment horizontal="left"/>
    </xf>
    <xf numFmtId="0" fontId="71" fillId="0" borderId="2" xfId="8" applyFont="1" applyBorder="1" applyAlignment="1">
      <alignment horizontal="right"/>
    </xf>
    <xf numFmtId="2" fontId="71" fillId="0" borderId="2" xfId="8" applyNumberFormat="1" applyFont="1" applyBorder="1" applyAlignment="1">
      <alignment horizontal="right"/>
    </xf>
    <xf numFmtId="0" fontId="73" fillId="0" borderId="2" xfId="8" applyFont="1" applyBorder="1" applyAlignment="1">
      <alignment horizontal="right"/>
    </xf>
    <xf numFmtId="2" fontId="73" fillId="0" borderId="2" xfId="8" applyNumberFormat="1" applyFont="1" applyBorder="1" applyAlignment="1">
      <alignment horizontal="right"/>
    </xf>
    <xf numFmtId="0" fontId="20" fillId="0" borderId="2" xfId="0" applyFont="1" applyFill="1" applyBorder="1" applyAlignment="1">
      <alignment horizontal="center"/>
    </xf>
    <xf numFmtId="1" fontId="20" fillId="0" borderId="2" xfId="0" applyNumberFormat="1" applyFont="1" applyFill="1" applyBorder="1" applyAlignment="1">
      <alignment horizontal="center"/>
    </xf>
    <xf numFmtId="0" fontId="20" fillId="0" borderId="2" xfId="0" applyFont="1" applyFill="1" applyBorder="1" applyAlignment="1">
      <alignment horizontal="center" vertical="center"/>
    </xf>
    <xf numFmtId="1" fontId="72" fillId="0" borderId="2" xfId="0" applyNumberFormat="1" applyFont="1" applyFill="1" applyBorder="1" applyAlignment="1">
      <alignment horizontal="center" vertical="top" wrapText="1"/>
    </xf>
    <xf numFmtId="0" fontId="20" fillId="0" borderId="8"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8" xfId="0" applyFont="1" applyFill="1" applyBorder="1" applyAlignment="1">
      <alignment horizontal="center"/>
    </xf>
    <xf numFmtId="1" fontId="20" fillId="0" borderId="6" xfId="0" applyNumberFormat="1" applyFont="1" applyFill="1" applyBorder="1" applyAlignment="1">
      <alignment horizontal="center" vertical="center"/>
    </xf>
    <xf numFmtId="0" fontId="15" fillId="0" borderId="2" xfId="0" applyFont="1" applyFill="1" applyBorder="1"/>
    <xf numFmtId="0" fontId="85" fillId="0" borderId="2" xfId="1" applyFont="1" applyFill="1" applyBorder="1" applyAlignment="1">
      <alignment horizontal="center"/>
    </xf>
    <xf numFmtId="0" fontId="71" fillId="0" borderId="2" xfId="0" applyFont="1" applyFill="1" applyBorder="1" applyAlignment="1">
      <alignment horizontal="center" vertical="center" wrapText="1"/>
    </xf>
    <xf numFmtId="2" fontId="72" fillId="0" borderId="2" xfId="0" applyNumberFormat="1" applyFont="1" applyFill="1" applyBorder="1" applyAlignment="1">
      <alignment horizontal="center"/>
    </xf>
    <xf numFmtId="2" fontId="71" fillId="0" borderId="2" xfId="0" applyNumberFormat="1" applyFont="1" applyFill="1" applyBorder="1" applyAlignment="1">
      <alignment horizontal="center"/>
    </xf>
    <xf numFmtId="2" fontId="71" fillId="0" borderId="2" xfId="0" applyNumberFormat="1" applyFont="1" applyFill="1" applyBorder="1" applyAlignment="1">
      <alignment horizontal="center" vertical="center"/>
    </xf>
    <xf numFmtId="0" fontId="86" fillId="0" borderId="2" xfId="1" applyFont="1" applyFill="1" applyBorder="1" applyAlignment="1">
      <alignment horizontal="center"/>
    </xf>
    <xf numFmtId="0" fontId="30" fillId="0" borderId="2" xfId="0" applyFont="1" applyFill="1" applyBorder="1" applyAlignment="1">
      <alignment horizontal="center" vertical="top" wrapText="1"/>
    </xf>
    <xf numFmtId="0" fontId="30" fillId="0" borderId="2" xfId="0" applyFont="1" applyFill="1" applyBorder="1" applyAlignment="1">
      <alignment horizontal="center" vertical="top"/>
    </xf>
    <xf numFmtId="0" fontId="71" fillId="0" borderId="10" xfId="0" applyFont="1" applyFill="1" applyBorder="1" applyAlignment="1">
      <alignment horizontal="center"/>
    </xf>
    <xf numFmtId="0" fontId="71" fillId="0" borderId="2" xfId="0" quotePrefix="1" applyFont="1" applyFill="1" applyBorder="1" applyAlignment="1">
      <alignment horizontal="center"/>
    </xf>
    <xf numFmtId="0" fontId="71" fillId="0" borderId="0" xfId="0" applyFont="1" applyFill="1" applyAlignment="1">
      <alignment horizontal="center"/>
    </xf>
    <xf numFmtId="0" fontId="73" fillId="0" borderId="2" xfId="8" applyFont="1" applyFill="1" applyBorder="1" applyAlignment="1">
      <alignment horizontal="center"/>
    </xf>
    <xf numFmtId="0" fontId="71" fillId="0" borderId="2" xfId="1" applyFont="1" applyFill="1" applyBorder="1" applyAlignment="1">
      <alignment horizontal="center"/>
    </xf>
    <xf numFmtId="0" fontId="71" fillId="0" borderId="2" xfId="1" applyFont="1" applyFill="1" applyBorder="1" applyAlignment="1">
      <alignment horizontal="center" vertical="top" wrapText="1"/>
    </xf>
    <xf numFmtId="0" fontId="71" fillId="0" borderId="2" xfId="12" applyFont="1" applyFill="1" applyBorder="1" applyAlignment="1">
      <alignment horizontal="center"/>
    </xf>
    <xf numFmtId="0" fontId="71" fillId="0" borderId="2" xfId="12" applyFont="1" applyFill="1" applyBorder="1" applyAlignment="1">
      <alignment horizontal="center" vertical="top" wrapText="1"/>
    </xf>
    <xf numFmtId="0" fontId="76" fillId="0" borderId="2" xfId="0" applyFont="1" applyFill="1" applyBorder="1" applyAlignment="1">
      <alignment horizontal="center"/>
    </xf>
    <xf numFmtId="0" fontId="71" fillId="0" borderId="2" xfId="0" quotePrefix="1" applyFont="1" applyFill="1" applyBorder="1" applyAlignment="1">
      <alignment horizontal="center" vertical="center" wrapText="1"/>
    </xf>
    <xf numFmtId="0" fontId="71" fillId="0" borderId="2" xfId="12" applyFont="1" applyFill="1" applyBorder="1" applyAlignment="1">
      <alignment horizontal="center" vertical="center"/>
    </xf>
    <xf numFmtId="0" fontId="71" fillId="0" borderId="2" xfId="2" applyFont="1" applyFill="1" applyBorder="1" applyAlignment="1">
      <alignment horizontal="center" vertical="center"/>
    </xf>
    <xf numFmtId="0" fontId="72" fillId="0" borderId="2" xfId="2" applyFont="1" applyFill="1" applyBorder="1" applyAlignment="1">
      <alignment horizontal="center" vertical="center"/>
    </xf>
    <xf numFmtId="0" fontId="71" fillId="0" borderId="2" xfId="2" applyFont="1" applyFill="1" applyBorder="1" applyAlignment="1">
      <alignment horizontal="center"/>
    </xf>
    <xf numFmtId="0" fontId="20" fillId="0" borderId="2" xfId="2" applyFont="1" applyFill="1" applyBorder="1" applyAlignment="1">
      <alignment horizontal="center" vertical="center" wrapText="1"/>
    </xf>
    <xf numFmtId="0" fontId="90" fillId="0" borderId="2" xfId="0" applyFont="1" applyFill="1" applyBorder="1" applyAlignment="1">
      <alignment horizontal="center" vertical="center"/>
    </xf>
    <xf numFmtId="0" fontId="26" fillId="0" borderId="2" xfId="2" applyFont="1" applyFill="1" applyBorder="1" applyAlignment="1">
      <alignment horizontal="center" vertical="center"/>
    </xf>
    <xf numFmtId="0" fontId="15" fillId="0" borderId="2" xfId="2" applyFont="1" applyFill="1" applyBorder="1" applyAlignment="1">
      <alignment horizontal="center" vertical="center"/>
    </xf>
    <xf numFmtId="0" fontId="74" fillId="0" borderId="2" xfId="0" applyFont="1" applyFill="1" applyBorder="1" applyAlignment="1">
      <alignment horizontal="left" vertical="top" wrapText="1"/>
    </xf>
    <xf numFmtId="0" fontId="20" fillId="0" borderId="5" xfId="0" applyFont="1" applyFill="1" applyBorder="1" applyAlignment="1">
      <alignment horizontal="center"/>
    </xf>
    <xf numFmtId="2" fontId="98" fillId="0" borderId="2" xfId="0" applyNumberFormat="1" applyFont="1" applyFill="1" applyBorder="1" applyAlignment="1">
      <alignment horizontal="center" vertical="center"/>
    </xf>
    <xf numFmtId="2" fontId="98" fillId="0" borderId="2" xfId="0" applyNumberFormat="1" applyFont="1" applyFill="1" applyBorder="1" applyAlignment="1">
      <alignment horizontal="center" vertical="top" wrapText="1"/>
    </xf>
    <xf numFmtId="2" fontId="71" fillId="0" borderId="2" xfId="0" applyNumberFormat="1" applyFont="1" applyFill="1" applyBorder="1" applyAlignment="1">
      <alignment horizontal="right"/>
    </xf>
    <xf numFmtId="0" fontId="74" fillId="0" borderId="2" xfId="0" applyFont="1" applyFill="1" applyBorder="1" applyAlignment="1">
      <alignment horizontal="center" vertical="center"/>
    </xf>
    <xf numFmtId="0" fontId="72" fillId="0" borderId="2" xfId="0" applyFont="1" applyFill="1" applyBorder="1" applyAlignment="1">
      <alignment horizontal="center" vertical="center"/>
    </xf>
    <xf numFmtId="2" fontId="99" fillId="0" borderId="2" xfId="0" applyNumberFormat="1" applyFont="1" applyFill="1" applyBorder="1" applyAlignment="1">
      <alignment horizontal="center" vertical="center"/>
    </xf>
    <xf numFmtId="2" fontId="73" fillId="0" borderId="2" xfId="0" applyNumberFormat="1" applyFont="1" applyFill="1" applyBorder="1" applyAlignment="1">
      <alignment horizontal="right"/>
    </xf>
    <xf numFmtId="0" fontId="74" fillId="0" borderId="2" xfId="0" applyFont="1" applyFill="1" applyBorder="1" applyAlignment="1">
      <alignment horizontal="left" vertical="center" wrapText="1"/>
    </xf>
    <xf numFmtId="0" fontId="71" fillId="0" borderId="5" xfId="0" applyFont="1" applyFill="1" applyBorder="1" applyAlignment="1">
      <alignment horizontal="center" vertical="center"/>
    </xf>
    <xf numFmtId="2" fontId="96" fillId="0" borderId="2" xfId="0" applyNumberFormat="1" applyFont="1" applyFill="1" applyBorder="1" applyAlignment="1">
      <alignment horizontal="center" vertical="center" wrapText="1"/>
    </xf>
    <xf numFmtId="2" fontId="74" fillId="0" borderId="2" xfId="0" applyNumberFormat="1" applyFont="1" applyFill="1" applyBorder="1" applyAlignment="1">
      <alignment horizontal="center" vertical="center" wrapText="1"/>
    </xf>
    <xf numFmtId="2" fontId="71" fillId="0" borderId="2" xfId="0" applyNumberFormat="1" applyFont="1" applyFill="1" applyBorder="1" applyAlignment="1">
      <alignment horizontal="center" vertical="top"/>
    </xf>
    <xf numFmtId="0" fontId="72" fillId="0" borderId="5" xfId="0" applyFont="1" applyFill="1" applyBorder="1" applyAlignment="1">
      <alignment horizontal="center" vertical="center"/>
    </xf>
    <xf numFmtId="2" fontId="72" fillId="0" borderId="2" xfId="0" applyNumberFormat="1" applyFont="1" applyFill="1" applyBorder="1" applyAlignment="1">
      <alignment horizontal="right"/>
    </xf>
    <xf numFmtId="2" fontId="72" fillId="0" borderId="2" xfId="0" applyNumberFormat="1" applyFont="1" applyFill="1" applyBorder="1" applyAlignment="1">
      <alignment horizontal="right" vertical="top"/>
    </xf>
    <xf numFmtId="2" fontId="73" fillId="0" borderId="2" xfId="0" applyNumberFormat="1" applyFont="1" applyFill="1" applyBorder="1" applyAlignment="1">
      <alignment horizontal="right" vertical="top"/>
    </xf>
    <xf numFmtId="0" fontId="74" fillId="0" borderId="2" xfId="0" applyFont="1" applyFill="1" applyBorder="1" applyAlignment="1">
      <alignment horizontal="center"/>
    </xf>
    <xf numFmtId="0" fontId="71" fillId="0" borderId="5" xfId="0" applyFont="1" applyFill="1" applyBorder="1" applyAlignment="1">
      <alignment horizontal="center"/>
    </xf>
    <xf numFmtId="0" fontId="15" fillId="0" borderId="2" xfId="0" applyFont="1" applyBorder="1" applyAlignment="1">
      <alignment horizontal="center" vertical="top" wrapText="1"/>
    </xf>
    <xf numFmtId="2" fontId="71" fillId="0" borderId="2" xfId="3" applyNumberFormat="1" applyFont="1" applyBorder="1" applyAlignment="1">
      <alignment horizontal="center"/>
    </xf>
    <xf numFmtId="1" fontId="32" fillId="0" borderId="2" xfId="1" applyNumberFormat="1" applyFont="1" applyFill="1" applyBorder="1" applyAlignment="1">
      <alignment horizontal="center"/>
    </xf>
    <xf numFmtId="2" fontId="72" fillId="0" borderId="2" xfId="3" applyNumberFormat="1" applyFont="1" applyBorder="1"/>
    <xf numFmtId="0" fontId="93" fillId="0" borderId="2" xfId="1" applyFont="1" applyFill="1" applyBorder="1"/>
    <xf numFmtId="2" fontId="72" fillId="0" borderId="2" xfId="3" applyNumberFormat="1" applyFont="1" applyBorder="1" applyAlignment="1">
      <alignment horizontal="center"/>
    </xf>
    <xf numFmtId="2" fontId="32" fillId="0" borderId="2" xfId="1" applyNumberFormat="1" applyFont="1" applyFill="1" applyBorder="1" applyAlignment="1">
      <alignment horizontal="center"/>
    </xf>
    <xf numFmtId="1" fontId="86" fillId="0" borderId="2" xfId="1" applyNumberFormat="1" applyFont="1" applyFill="1" applyBorder="1" applyAlignment="1">
      <alignment horizontal="center"/>
    </xf>
    <xf numFmtId="0" fontId="32" fillId="0" borderId="2" xfId="1" applyFont="1" applyFill="1" applyBorder="1" applyAlignment="1">
      <alignment horizontal="center" wrapText="1"/>
    </xf>
    <xf numFmtId="0" fontId="32" fillId="0" borderId="2" xfId="1" applyFont="1" applyFill="1" applyBorder="1" applyAlignment="1">
      <alignment horizontal="center"/>
    </xf>
    <xf numFmtId="0" fontId="15" fillId="0" borderId="2" xfId="3" applyFont="1" applyBorder="1" applyAlignment="1">
      <alignment horizontal="left"/>
    </xf>
    <xf numFmtId="2" fontId="74" fillId="0" borderId="2" xfId="51" applyNumberFormat="1" applyFont="1" applyBorder="1" applyAlignment="1">
      <alignment horizontal="center"/>
    </xf>
    <xf numFmtId="0" fontId="14" fillId="0" borderId="2" xfId="5" applyFill="1" applyBorder="1"/>
    <xf numFmtId="2" fontId="96" fillId="0" borderId="2" xfId="51" applyNumberFormat="1" applyFont="1" applyBorder="1" applyAlignment="1">
      <alignment horizontal="center"/>
    </xf>
    <xf numFmtId="0" fontId="82" fillId="0" borderId="2" xfId="1" applyFont="1" applyFill="1" applyBorder="1"/>
    <xf numFmtId="0" fontId="56" fillId="0" borderId="2" xfId="1" applyFill="1" applyBorder="1"/>
    <xf numFmtId="0" fontId="20" fillId="0" borderId="2" xfId="0" applyFont="1" applyFill="1" applyBorder="1" applyAlignment="1">
      <alignment horizontal="left"/>
    </xf>
    <xf numFmtId="2" fontId="0" fillId="0" borderId="0" xfId="0" applyNumberFormat="1"/>
    <xf numFmtId="2" fontId="0" fillId="0" borderId="2" xfId="0" applyNumberFormat="1" applyBorder="1"/>
    <xf numFmtId="0" fontId="68" fillId="0" borderId="0" xfId="0" applyFont="1"/>
    <xf numFmtId="0" fontId="20" fillId="0" borderId="1" xfId="0" applyFont="1" applyBorder="1" applyAlignment="1">
      <alignment vertical="top" wrapText="1"/>
    </xf>
    <xf numFmtId="164" fontId="15" fillId="0" borderId="2" xfId="0" applyNumberFormat="1" applyFont="1" applyBorder="1" applyAlignment="1">
      <alignment horizontal="center" vertical="top" wrapText="1"/>
    </xf>
    <xf numFmtId="0" fontId="73" fillId="0" borderId="2" xfId="0" applyFont="1" applyBorder="1" applyAlignment="1"/>
    <xf numFmtId="0" fontId="71" fillId="0" borderId="2" xfId="0" applyFont="1" applyFill="1" applyBorder="1" applyAlignment="1">
      <alignment vertical="top"/>
    </xf>
    <xf numFmtId="0" fontId="71" fillId="0" borderId="10" xfId="0" applyFont="1" applyFill="1" applyBorder="1" applyAlignment="1">
      <alignment horizontal="center" vertical="top" wrapText="1"/>
    </xf>
    <xf numFmtId="0" fontId="71" fillId="0" borderId="2" xfId="1" applyFont="1" applyFill="1" applyBorder="1" applyAlignment="1">
      <alignment horizontal="center" vertical="center"/>
    </xf>
    <xf numFmtId="0" fontId="71" fillId="0" borderId="2" xfId="1" applyFont="1" applyFill="1" applyBorder="1" applyAlignment="1">
      <alignment horizontal="center" vertical="center" wrapText="1"/>
    </xf>
    <xf numFmtId="0" fontId="20" fillId="0" borderId="0" xfId="0" applyFont="1"/>
    <xf numFmtId="0" fontId="20" fillId="2" borderId="0" xfId="0" applyFont="1" applyFill="1" applyBorder="1"/>
    <xf numFmtId="0" fontId="20" fillId="2" borderId="0" xfId="0" applyFont="1" applyFill="1" applyBorder="1" applyAlignment="1">
      <alignment horizontal="left"/>
    </xf>
    <xf numFmtId="0" fontId="15" fillId="2" borderId="7" xfId="0" applyFont="1" applyFill="1" applyBorder="1" applyAlignment="1"/>
    <xf numFmtId="0" fontId="20" fillId="2" borderId="7" xfId="0" applyFont="1" applyFill="1" applyBorder="1"/>
    <xf numFmtId="0" fontId="15" fillId="2" borderId="7" xfId="0" applyFont="1" applyFill="1" applyBorder="1" applyAlignment="1">
      <alignment horizontal="right"/>
    </xf>
    <xf numFmtId="0" fontId="15" fillId="0" borderId="2" xfId="0" applyFont="1" applyBorder="1" applyAlignment="1">
      <alignment horizontal="center" vertical="top" wrapText="1"/>
    </xf>
    <xf numFmtId="0" fontId="30" fillId="0" borderId="0" xfId="0" applyFont="1" applyBorder="1" applyAlignment="1">
      <alignment horizontal="center"/>
    </xf>
    <xf numFmtId="0" fontId="0" fillId="0" borderId="0" xfId="0" applyAlignment="1">
      <alignment horizontal="center"/>
    </xf>
    <xf numFmtId="0" fontId="20" fillId="0" borderId="0" xfId="2" applyAlignment="1">
      <alignment horizontal="center"/>
    </xf>
    <xf numFmtId="0" fontId="15" fillId="0" borderId="2" xfId="2" applyFont="1" applyBorder="1" applyAlignment="1">
      <alignment horizontal="center" vertical="top" wrapText="1"/>
    </xf>
    <xf numFmtId="0" fontId="72" fillId="0" borderId="2" xfId="2" applyFont="1" applyFill="1" applyBorder="1" applyAlignment="1">
      <alignment horizontal="center"/>
    </xf>
    <xf numFmtId="0" fontId="15" fillId="0" borderId="2" xfId="0" applyFont="1" applyBorder="1" applyAlignment="1">
      <alignment horizontal="center" vertical="top" wrapText="1"/>
    </xf>
    <xf numFmtId="0" fontId="0" fillId="0" borderId="0" xfId="0" applyAlignment="1">
      <alignment horizontal="center"/>
    </xf>
    <xf numFmtId="0" fontId="49" fillId="0" borderId="2" xfId="0" quotePrefix="1" applyFont="1" applyBorder="1" applyAlignment="1">
      <alignment horizontal="center" vertical="top" wrapText="1"/>
    </xf>
    <xf numFmtId="0" fontId="15" fillId="0" borderId="0" xfId="1" applyFont="1" applyAlignment="1">
      <alignment horizontal="center"/>
    </xf>
    <xf numFmtId="0" fontId="47" fillId="0" borderId="0" xfId="0" applyFont="1" applyAlignment="1">
      <alignment horizontal="center"/>
    </xf>
    <xf numFmtId="0" fontId="48" fillId="0" borderId="0" xfId="0" applyFont="1" applyBorder="1" applyAlignment="1">
      <alignment horizontal="center"/>
    </xf>
    <xf numFmtId="0" fontId="0" fillId="0" borderId="2" xfId="0" applyBorder="1"/>
    <xf numFmtId="0" fontId="15" fillId="0" borderId="2" xfId="0" applyFont="1" applyBorder="1" applyAlignment="1">
      <alignment horizontal="center" vertical="top" wrapText="1"/>
    </xf>
    <xf numFmtId="0" fontId="0" fillId="0" borderId="0" xfId="0" applyAlignment="1">
      <alignment horizontal="center"/>
    </xf>
    <xf numFmtId="0" fontId="49" fillId="0" borderId="2" xfId="0" quotePrefix="1" applyFont="1" applyBorder="1" applyAlignment="1">
      <alignment horizontal="center" vertical="top" wrapText="1"/>
    </xf>
    <xf numFmtId="0" fontId="48" fillId="0" borderId="2" xfId="0" applyFont="1" applyBorder="1" applyAlignment="1">
      <alignment horizontal="center" vertical="top" wrapText="1"/>
    </xf>
    <xf numFmtId="0" fontId="0" fillId="0" borderId="0" xfId="0" applyBorder="1" applyAlignment="1">
      <alignment horizontal="center"/>
    </xf>
    <xf numFmtId="0" fontId="45" fillId="0" borderId="0" xfId="0" applyFont="1" applyAlignment="1">
      <alignment horizontal="center"/>
    </xf>
    <xf numFmtId="0" fontId="72" fillId="0" borderId="0" xfId="1" applyFont="1" applyBorder="1" applyAlignment="1">
      <alignment horizontal="center" vertical="center"/>
    </xf>
    <xf numFmtId="0" fontId="104" fillId="0" borderId="2" xfId="1" applyFont="1" applyFill="1" applyBorder="1" applyAlignment="1">
      <alignment horizontal="center" vertical="center"/>
    </xf>
    <xf numFmtId="0" fontId="28" fillId="0" borderId="2" xfId="4" applyFont="1" applyBorder="1" applyAlignment="1">
      <alignment horizontal="center" vertical="top" wrapText="1"/>
    </xf>
    <xf numFmtId="0" fontId="28" fillId="0" borderId="2" xfId="4" applyFont="1" applyBorder="1" applyAlignment="1">
      <alignment horizontal="center" vertical="center" wrapText="1"/>
    </xf>
    <xf numFmtId="49" fontId="26" fillId="0" borderId="2" xfId="4" applyNumberFormat="1" applyFont="1" applyBorder="1" applyAlignment="1">
      <alignment horizontal="center" vertical="top" wrapText="1"/>
    </xf>
    <xf numFmtId="0" fontId="26" fillId="0" borderId="0" xfId="4" applyFont="1" applyBorder="1" applyAlignment="1">
      <alignment horizontal="left"/>
    </xf>
    <xf numFmtId="0" fontId="20" fillId="0" borderId="0" xfId="4" applyBorder="1"/>
    <xf numFmtId="0" fontId="73" fillId="0" borderId="9" xfId="1" applyFont="1" applyBorder="1" applyAlignment="1">
      <alignment horizontal="left" vertical="center"/>
    </xf>
    <xf numFmtId="14" fontId="26" fillId="0" borderId="2" xfId="4" applyNumberFormat="1" applyFont="1" applyBorder="1" applyAlignment="1">
      <alignment horizontal="center" vertical="top" wrapText="1"/>
    </xf>
    <xf numFmtId="9" fontId="25" fillId="0" borderId="0" xfId="150" applyFont="1" applyAlignment="1">
      <alignment horizontal="left" vertical="top" wrapText="1"/>
    </xf>
    <xf numFmtId="0" fontId="30" fillId="0" borderId="0" xfId="0" applyFont="1" applyBorder="1" applyAlignment="1">
      <alignment horizontal="center"/>
    </xf>
    <xf numFmtId="0" fontId="15" fillId="0" borderId="0" xfId="1" applyFont="1" applyAlignment="1">
      <alignment horizontal="center"/>
    </xf>
    <xf numFmtId="0" fontId="28" fillId="0" borderId="0" xfId="1" applyFont="1" applyAlignment="1">
      <alignment horizontal="center"/>
    </xf>
    <xf numFmtId="0" fontId="71" fillId="0" borderId="0" xfId="1" applyFont="1" applyFill="1" applyBorder="1" applyAlignment="1">
      <alignment horizontal="center" vertical="center"/>
    </xf>
    <xf numFmtId="0" fontId="71" fillId="2" borderId="2" xfId="0" applyFont="1" applyFill="1" applyBorder="1" applyAlignment="1">
      <alignment horizontal="center" vertical="top"/>
    </xf>
    <xf numFmtId="0" fontId="73" fillId="2" borderId="2" xfId="0" applyFont="1" applyFill="1" applyBorder="1" applyAlignment="1">
      <alignment horizontal="center" vertical="top"/>
    </xf>
    <xf numFmtId="0" fontId="26" fillId="0" borderId="2" xfId="4" applyFont="1" applyBorder="1" applyAlignment="1">
      <alignment vertical="top" wrapText="1"/>
    </xf>
    <xf numFmtId="14" fontId="26" fillId="0" borderId="2" xfId="4" applyNumberFormat="1" applyFont="1" applyBorder="1" applyAlignment="1">
      <alignment vertical="top" wrapText="1"/>
    </xf>
    <xf numFmtId="0" fontId="49" fillId="0" borderId="0" xfId="0" quotePrefix="1" applyFont="1" applyBorder="1" applyAlignment="1">
      <alignment horizontal="center" vertical="top" wrapText="1"/>
    </xf>
    <xf numFmtId="0" fontId="48" fillId="2" borderId="0" xfId="0" applyFont="1" applyFill="1" applyBorder="1" applyAlignment="1">
      <alignment horizontal="center" vertical="top" wrapText="1"/>
    </xf>
    <xf numFmtId="0" fontId="0" fillId="0" borderId="0" xfId="0"/>
    <xf numFmtId="0" fontId="20" fillId="0" borderId="0" xfId="0" applyFont="1"/>
    <xf numFmtId="0" fontId="30" fillId="0" borderId="0" xfId="0" applyFont="1" applyBorder="1" applyAlignment="1">
      <alignment horizontal="center"/>
    </xf>
    <xf numFmtId="0" fontId="58" fillId="0" borderId="0" xfId="0" applyFont="1" applyAlignment="1">
      <alignment horizontal="center"/>
    </xf>
    <xf numFmtId="0" fontId="20" fillId="0" borderId="0" xfId="0" applyFont="1" applyAlignment="1"/>
    <xf numFmtId="0" fontId="15" fillId="0" borderId="0" xfId="0" applyFont="1" applyFill="1" applyBorder="1" applyAlignment="1">
      <alignment horizontal="center"/>
    </xf>
    <xf numFmtId="0" fontId="71" fillId="2" borderId="1" xfId="0" applyFont="1" applyFill="1" applyBorder="1" applyAlignment="1">
      <alignment vertical="top" wrapText="1"/>
    </xf>
    <xf numFmtId="0" fontId="20" fillId="5" borderId="0" xfId="0" applyFont="1" applyFill="1"/>
    <xf numFmtId="0" fontId="0" fillId="5" borderId="0" xfId="0" applyFill="1"/>
    <xf numFmtId="0" fontId="15" fillId="0" borderId="2" xfId="2" applyFont="1" applyBorder="1" applyAlignment="1">
      <alignment horizontal="center"/>
    </xf>
    <xf numFmtId="0" fontId="71" fillId="5" borderId="0" xfId="0" applyFont="1" applyFill="1"/>
    <xf numFmtId="0" fontId="0" fillId="5" borderId="11" xfId="0" applyFill="1" applyBorder="1"/>
    <xf numFmtId="0" fontId="71" fillId="5" borderId="0" xfId="0" applyFont="1" applyFill="1" applyBorder="1"/>
    <xf numFmtId="0" fontId="58" fillId="5" borderId="0" xfId="0" applyFont="1" applyFill="1" applyAlignment="1">
      <alignment horizontal="center"/>
    </xf>
    <xf numFmtId="0" fontId="15" fillId="5" borderId="0" xfId="0" applyFont="1" applyFill="1"/>
    <xf numFmtId="1" fontId="0" fillId="0" borderId="2" xfId="0" applyNumberFormat="1" applyBorder="1"/>
    <xf numFmtId="0" fontId="20" fillId="5" borderId="0" xfId="2" applyFont="1" applyFill="1"/>
    <xf numFmtId="0" fontId="20" fillId="5" borderId="0" xfId="2" applyFill="1"/>
    <xf numFmtId="0" fontId="20" fillId="0" borderId="0" xfId="0" applyFont="1" applyBorder="1" applyAlignment="1">
      <alignment horizontal="center"/>
    </xf>
    <xf numFmtId="0" fontId="15" fillId="0" borderId="0" xfId="0" applyFont="1" applyAlignment="1">
      <alignment horizontal="center"/>
    </xf>
    <xf numFmtId="0" fontId="20" fillId="0" borderId="0" xfId="0" applyFont="1" applyAlignment="1">
      <alignment horizontal="center"/>
    </xf>
    <xf numFmtId="0" fontId="0" fillId="0" borderId="0" xfId="0" applyAlignment="1">
      <alignment horizontal="center"/>
    </xf>
    <xf numFmtId="0" fontId="20" fillId="2" borderId="2" xfId="0" applyFont="1" applyFill="1" applyBorder="1" applyAlignment="1">
      <alignment horizontal="center"/>
    </xf>
    <xf numFmtId="0" fontId="20" fillId="2" borderId="8" xfId="0" applyFont="1" applyFill="1" applyBorder="1" applyAlignment="1">
      <alignment horizontal="center"/>
    </xf>
    <xf numFmtId="0" fontId="20" fillId="2" borderId="6" xfId="0" applyFont="1" applyFill="1" applyBorder="1" applyAlignment="1">
      <alignment horizontal="center"/>
    </xf>
    <xf numFmtId="0" fontId="71" fillId="5" borderId="11" xfId="0" applyFont="1" applyFill="1" applyBorder="1"/>
    <xf numFmtId="0" fontId="15" fillId="0" borderId="0" xfId="0" applyFont="1" applyAlignment="1">
      <alignment horizontal="center"/>
    </xf>
    <xf numFmtId="0" fontId="20" fillId="0" borderId="0" xfId="0" applyFont="1" applyAlignment="1">
      <alignment horizontal="center"/>
    </xf>
    <xf numFmtId="0" fontId="0" fillId="0" borderId="0" xfId="0" applyAlignment="1">
      <alignment horizontal="center"/>
    </xf>
    <xf numFmtId="0" fontId="20" fillId="4" borderId="0" xfId="0" applyFont="1" applyFill="1"/>
    <xf numFmtId="0" fontId="72" fillId="0" borderId="0" xfId="1" applyFont="1" applyAlignment="1">
      <alignment horizontal="center"/>
    </xf>
    <xf numFmtId="0" fontId="0" fillId="0" borderId="0" xfId="0" applyAlignment="1">
      <alignment horizontal="center"/>
    </xf>
    <xf numFmtId="0" fontId="15" fillId="0" borderId="0" xfId="1" applyFont="1" applyAlignment="1">
      <alignment horizontal="center"/>
    </xf>
    <xf numFmtId="0" fontId="15" fillId="0" borderId="5" xfId="0" applyFont="1" applyBorder="1" applyAlignment="1">
      <alignment horizontal="center" vertical="top" wrapText="1"/>
    </xf>
    <xf numFmtId="0" fontId="15" fillId="0" borderId="2" xfId="0" applyFont="1" applyBorder="1" applyAlignment="1">
      <alignment horizontal="center" vertical="top" wrapText="1"/>
    </xf>
    <xf numFmtId="0" fontId="30" fillId="0" borderId="0" xfId="0" applyFont="1" applyBorder="1" applyAlignment="1">
      <alignment horizontal="center"/>
    </xf>
    <xf numFmtId="0" fontId="30" fillId="0" borderId="7" xfId="0" applyFont="1" applyBorder="1" applyAlignment="1">
      <alignment horizontal="center"/>
    </xf>
    <xf numFmtId="0" fontId="20" fillId="0" borderId="0" xfId="0" applyFont="1" applyAlignment="1">
      <alignment horizontal="center"/>
    </xf>
    <xf numFmtId="0" fontId="0" fillId="0" borderId="0" xfId="0" applyAlignment="1">
      <alignment horizontal="center"/>
    </xf>
    <xf numFmtId="0" fontId="0" fillId="0" borderId="0" xfId="0" applyFill="1" applyAlignment="1">
      <alignment horizontal="center"/>
    </xf>
    <xf numFmtId="0" fontId="48" fillId="0" borderId="1" xfId="0" applyFont="1" applyFill="1" applyBorder="1" applyAlignment="1">
      <alignment horizontal="center" vertical="center" wrapText="1"/>
    </xf>
    <xf numFmtId="0" fontId="71" fillId="0" borderId="0" xfId="0" applyFont="1" applyBorder="1" applyAlignment="1">
      <alignment horizontal="center" vertical="top" wrapText="1"/>
    </xf>
    <xf numFmtId="0" fontId="72" fillId="0" borderId="0" xfId="0" applyFont="1" applyAlignment="1">
      <alignment horizontal="center" vertical="top" wrapText="1"/>
    </xf>
    <xf numFmtId="0" fontId="72" fillId="0" borderId="0" xfId="0" applyFont="1" applyAlignment="1">
      <alignment horizontal="center" vertical="top"/>
    </xf>
    <xf numFmtId="0" fontId="72" fillId="0" borderId="0" xfId="1" applyFont="1" applyAlignment="1">
      <alignment horizontal="center" vertical="top" wrapText="1"/>
    </xf>
    <xf numFmtId="0" fontId="71" fillId="2" borderId="1" xfId="0" applyFont="1" applyFill="1" applyBorder="1" applyAlignment="1">
      <alignment horizontal="center" vertical="top" wrapText="1"/>
    </xf>
    <xf numFmtId="0" fontId="71" fillId="2" borderId="2" xfId="0" quotePrefix="1" applyFont="1" applyFill="1" applyBorder="1" applyAlignment="1">
      <alignment horizontal="center" vertical="top" wrapText="1"/>
    </xf>
    <xf numFmtId="0" fontId="20" fillId="0" borderId="2" xfId="0" applyFont="1" applyBorder="1" applyAlignment="1">
      <alignment horizontal="center"/>
    </xf>
    <xf numFmtId="0" fontId="20" fillId="0" borderId="0" xfId="0" applyFont="1"/>
    <xf numFmtId="2" fontId="108" fillId="0" borderId="2" xfId="0" applyNumberFormat="1" applyFont="1" applyFill="1" applyBorder="1" applyAlignment="1">
      <alignment horizontal="center" vertical="top" wrapText="1"/>
    </xf>
    <xf numFmtId="0" fontId="117" fillId="0" borderId="2" xfId="0" quotePrefix="1" applyFont="1" applyBorder="1" applyAlignment="1">
      <alignment horizontal="center" vertical="top" wrapText="1"/>
    </xf>
    <xf numFmtId="0" fontId="117" fillId="2" borderId="2" xfId="0" quotePrefix="1" applyFont="1" applyFill="1" applyBorder="1" applyAlignment="1">
      <alignment horizontal="center" vertical="top" wrapText="1"/>
    </xf>
    <xf numFmtId="0" fontId="75" fillId="0" borderId="0" xfId="0" applyFont="1" applyAlignment="1">
      <alignment horizontal="center" vertical="top" wrapText="1"/>
    </xf>
    <xf numFmtId="0" fontId="15" fillId="0" borderId="2" xfId="0" applyFont="1" applyBorder="1" applyAlignment="1">
      <alignment horizontal="center"/>
    </xf>
    <xf numFmtId="0" fontId="30" fillId="0" borderId="0" xfId="0" applyFont="1" applyBorder="1" applyAlignment="1">
      <alignment horizontal="center"/>
    </xf>
    <xf numFmtId="0" fontId="15" fillId="0" borderId="1" xfId="0" applyFont="1" applyBorder="1" applyAlignment="1">
      <alignment horizontal="center" vertical="top" wrapText="1"/>
    </xf>
    <xf numFmtId="0" fontId="72" fillId="0" borderId="2" xfId="0" applyFont="1" applyFill="1" applyBorder="1" applyAlignment="1">
      <alignment horizontal="center" vertical="top" wrapText="1"/>
    </xf>
    <xf numFmtId="0" fontId="28" fillId="0" borderId="0" xfId="1" applyFont="1" applyAlignment="1">
      <alignment horizontal="center"/>
    </xf>
    <xf numFmtId="0" fontId="71" fillId="0" borderId="2" xfId="0" applyFont="1" applyFill="1" applyBorder="1" applyAlignment="1">
      <alignment horizontal="center" vertical="top"/>
    </xf>
    <xf numFmtId="0" fontId="74" fillId="0" borderId="1" xfId="0" applyFont="1" applyFill="1" applyBorder="1" applyAlignment="1">
      <alignment vertical="top" wrapText="1"/>
    </xf>
    <xf numFmtId="0" fontId="111" fillId="0" borderId="2" xfId="0" applyFont="1" applyFill="1" applyBorder="1" applyAlignment="1">
      <alignment horizontal="center"/>
    </xf>
    <xf numFmtId="0" fontId="111" fillId="0" borderId="0" xfId="0" applyFont="1" applyFill="1" applyBorder="1" applyAlignment="1">
      <alignment horizontal="center"/>
    </xf>
    <xf numFmtId="0" fontId="74" fillId="0" borderId="0" xfId="0" applyFont="1" applyFill="1" applyBorder="1" applyAlignment="1">
      <alignment horizontal="center" vertical="top" wrapText="1"/>
    </xf>
    <xf numFmtId="0" fontId="118" fillId="0" borderId="2" xfId="0" applyFont="1" applyFill="1" applyBorder="1" applyAlignment="1">
      <alignment horizontal="center"/>
    </xf>
    <xf numFmtId="0" fontId="15" fillId="6" borderId="2" xfId="0" applyFont="1" applyFill="1" applyBorder="1" applyAlignment="1">
      <alignment horizontal="center"/>
    </xf>
    <xf numFmtId="0" fontId="15" fillId="6" borderId="2" xfId="2" applyFont="1" applyFill="1" applyBorder="1" applyAlignment="1">
      <alignment horizontal="left" vertical="center" wrapText="1"/>
    </xf>
    <xf numFmtId="0" fontId="15" fillId="6" borderId="0" xfId="0" applyFont="1" applyFill="1" applyAlignment="1">
      <alignment horizontal="center" vertical="top" wrapText="1"/>
    </xf>
    <xf numFmtId="0" fontId="20" fillId="6" borderId="0" xfId="0" applyFont="1" applyFill="1"/>
    <xf numFmtId="0" fontId="0" fillId="6" borderId="0" xfId="0" applyFill="1"/>
    <xf numFmtId="0" fontId="15" fillId="6" borderId="2" xfId="2" applyFont="1" applyFill="1" applyBorder="1" applyAlignment="1">
      <alignment horizontal="left" vertical="center"/>
    </xf>
    <xf numFmtId="0" fontId="0" fillId="2" borderId="2" xfId="0" applyFill="1" applyBorder="1" applyAlignment="1">
      <alignment horizontal="center"/>
    </xf>
    <xf numFmtId="0" fontId="0" fillId="2" borderId="4" xfId="0" applyFill="1" applyBorder="1" applyAlignment="1">
      <alignment horizontal="center"/>
    </xf>
    <xf numFmtId="0" fontId="110" fillId="2" borderId="2" xfId="0" applyFont="1" applyFill="1" applyBorder="1" applyAlignment="1">
      <alignment horizontal="center" vertical="top"/>
    </xf>
    <xf numFmtId="0" fontId="0" fillId="2" borderId="2" xfId="0" applyFill="1" applyBorder="1"/>
    <xf numFmtId="0" fontId="0" fillId="2" borderId="2" xfId="0" applyFill="1" applyBorder="1" applyAlignment="1">
      <alignment horizontal="center" vertical="center"/>
    </xf>
    <xf numFmtId="0" fontId="15" fillId="2" borderId="2" xfId="0" applyFont="1" applyFill="1" applyBorder="1" applyAlignment="1">
      <alignment horizontal="center"/>
    </xf>
    <xf numFmtId="0" fontId="110" fillId="2" borderId="5" xfId="0" applyFont="1" applyFill="1" applyBorder="1" applyAlignment="1">
      <alignment horizontal="center" vertical="top"/>
    </xf>
    <xf numFmtId="0" fontId="98" fillId="2" borderId="2" xfId="0" applyFont="1" applyFill="1" applyBorder="1" applyAlignment="1">
      <alignment horizontal="center" vertical="center"/>
    </xf>
    <xf numFmtId="0" fontId="98" fillId="2" borderId="5" xfId="0" applyFont="1" applyFill="1" applyBorder="1" applyAlignment="1">
      <alignment horizontal="center" vertical="center"/>
    </xf>
    <xf numFmtId="0" fontId="25" fillId="2" borderId="2" xfId="0" applyFont="1" applyFill="1" applyBorder="1" applyAlignment="1">
      <alignment horizontal="center"/>
    </xf>
    <xf numFmtId="0" fontId="20" fillId="2" borderId="2" xfId="0" applyFont="1" applyFill="1" applyBorder="1"/>
    <xf numFmtId="0" fontId="20" fillId="2" borderId="2" xfId="1" applyFont="1" applyFill="1" applyBorder="1" applyAlignment="1">
      <alignment horizontal="center" vertical="center"/>
    </xf>
    <xf numFmtId="0" fontId="15" fillId="0" borderId="2" xfId="1" applyFont="1" applyBorder="1"/>
    <xf numFmtId="0" fontId="20" fillId="0" borderId="2" xfId="1" applyFont="1" applyBorder="1"/>
    <xf numFmtId="0" fontId="0" fillId="0" borderId="2" xfId="0" applyFill="1" applyBorder="1" applyAlignment="1">
      <alignment horizontal="left" vertical="center"/>
    </xf>
    <xf numFmtId="0" fontId="15" fillId="0" borderId="0" xfId="0" applyFont="1" applyFill="1"/>
    <xf numFmtId="0" fontId="20" fillId="0" borderId="2" xfId="2" applyFill="1" applyBorder="1" applyAlignment="1">
      <alignment vertical="center"/>
    </xf>
    <xf numFmtId="0" fontId="20" fillId="0" borderId="2" xfId="2" applyFill="1" applyBorder="1" applyAlignment="1">
      <alignment horizontal="center"/>
    </xf>
    <xf numFmtId="0" fontId="20" fillId="0" borderId="2" xfId="2" applyFill="1" applyBorder="1" applyAlignment="1">
      <alignment wrapText="1"/>
    </xf>
    <xf numFmtId="0" fontId="20" fillId="0" borderId="2" xfId="2" quotePrefix="1" applyFont="1" applyFill="1" applyBorder="1" applyAlignment="1">
      <alignment horizontal="center" vertical="center"/>
    </xf>
    <xf numFmtId="0" fontId="20" fillId="0" borderId="2" xfId="2" applyFont="1" applyFill="1" applyBorder="1" applyAlignment="1">
      <alignment horizontal="center"/>
    </xf>
    <xf numFmtId="0" fontId="71" fillId="0" borderId="2" xfId="2" applyFont="1" applyFill="1" applyBorder="1" applyAlignment="1">
      <alignment horizontal="center" vertical="center" wrapText="1"/>
    </xf>
    <xf numFmtId="0" fontId="20" fillId="0" borderId="2" xfId="3" applyFill="1" applyBorder="1" applyAlignment="1">
      <alignment horizontal="center"/>
    </xf>
    <xf numFmtId="0" fontId="71" fillId="0" borderId="3" xfId="0" applyFont="1" applyFill="1" applyBorder="1" applyAlignment="1">
      <alignment horizontal="center" vertical="center" wrapText="1"/>
    </xf>
    <xf numFmtId="0" fontId="71" fillId="0" borderId="1" xfId="0" applyFont="1" applyBorder="1" applyAlignment="1">
      <alignment horizontal="center" vertical="center" wrapText="1"/>
    </xf>
    <xf numFmtId="0" fontId="71" fillId="0" borderId="3" xfId="0" applyFont="1" applyBorder="1" applyAlignment="1">
      <alignment horizontal="center" vertical="center" wrapText="1"/>
    </xf>
    <xf numFmtId="0" fontId="71" fillId="0" borderId="2" xfId="0" quotePrefix="1" applyFont="1" applyBorder="1" applyAlignment="1">
      <alignment horizontal="center" vertical="center" wrapText="1"/>
    </xf>
    <xf numFmtId="0" fontId="0" fillId="0" borderId="2" xfId="0" applyBorder="1" applyAlignment="1">
      <alignment horizontal="center" vertical="center"/>
    </xf>
    <xf numFmtId="0" fontId="22" fillId="0" borderId="2" xfId="0" applyFont="1" applyBorder="1" applyAlignment="1">
      <alignment horizontal="center" vertical="center"/>
    </xf>
    <xf numFmtId="0" fontId="56" fillId="0" borderId="2" xfId="1" applyBorder="1" applyAlignment="1">
      <alignment horizontal="center" vertical="center"/>
    </xf>
    <xf numFmtId="0" fontId="72" fillId="0" borderId="2" xfId="0" applyFont="1" applyBorder="1" applyAlignment="1">
      <alignment horizontal="center" vertical="center"/>
    </xf>
    <xf numFmtId="0" fontId="74" fillId="0" borderId="2" xfId="0" applyFont="1" applyFill="1" applyBorder="1" applyAlignment="1">
      <alignment horizontal="center" vertical="center" wrapText="1"/>
    </xf>
    <xf numFmtId="0" fontId="20" fillId="0" borderId="18" xfId="0" applyFont="1" applyFill="1" applyBorder="1" applyAlignment="1">
      <alignment horizontal="center" vertical="center"/>
    </xf>
    <xf numFmtId="0" fontId="20" fillId="0" borderId="18" xfId="0" applyFont="1" applyFill="1" applyBorder="1" applyAlignment="1">
      <alignment horizontal="center" vertical="center" wrapText="1"/>
    </xf>
    <xf numFmtId="0" fontId="96" fillId="0" borderId="2" xfId="0" applyFont="1" applyFill="1" applyBorder="1" applyAlignment="1">
      <alignment horizontal="center" vertical="center" wrapText="1"/>
    </xf>
    <xf numFmtId="0" fontId="115" fillId="0" borderId="2" xfId="0" applyFont="1" applyFill="1" applyBorder="1" applyAlignment="1">
      <alignment horizontal="center" vertical="center" wrapText="1"/>
    </xf>
    <xf numFmtId="0" fontId="116" fillId="0" borderId="2" xfId="0" applyFont="1" applyFill="1" applyBorder="1" applyAlignment="1">
      <alignment horizontal="center"/>
    </xf>
    <xf numFmtId="0" fontId="71" fillId="0" borderId="0" xfId="0" applyFont="1" applyFill="1" applyAlignment="1">
      <alignment horizontal="center" vertical="center"/>
    </xf>
    <xf numFmtId="0" fontId="20" fillId="0" borderId="2" xfId="0" applyFont="1" applyFill="1" applyBorder="1"/>
    <xf numFmtId="0" fontId="20" fillId="2" borderId="2" xfId="0" applyFont="1" applyFill="1" applyBorder="1" applyAlignment="1">
      <alignment horizontal="center" vertical="center"/>
    </xf>
    <xf numFmtId="1" fontId="71" fillId="0" borderId="2" xfId="0" applyNumberFormat="1" applyFont="1" applyFill="1" applyBorder="1" applyAlignment="1">
      <alignment horizontal="center" vertical="top" wrapText="1"/>
    </xf>
    <xf numFmtId="1" fontId="20" fillId="0" borderId="2" xfId="0" applyNumberFormat="1" applyFont="1" applyFill="1" applyBorder="1" applyAlignment="1">
      <alignment horizontal="center" vertical="center"/>
    </xf>
    <xf numFmtId="0" fontId="74" fillId="0" borderId="2" xfId="0" applyFont="1" applyFill="1" applyBorder="1" applyAlignment="1">
      <alignment horizontal="center" vertical="top" wrapText="1"/>
    </xf>
    <xf numFmtId="0" fontId="71" fillId="0" borderId="1" xfId="0" applyFont="1" applyFill="1" applyBorder="1" applyAlignment="1">
      <alignment horizontal="center" wrapText="1"/>
    </xf>
    <xf numFmtId="0" fontId="15" fillId="0" borderId="2" xfId="160" applyFont="1" applyBorder="1"/>
    <xf numFmtId="0" fontId="20" fillId="0" borderId="2" xfId="160" applyFont="1" applyBorder="1" applyAlignment="1"/>
    <xf numFmtId="0" fontId="20" fillId="0" borderId="2" xfId="160" applyFont="1" applyBorder="1"/>
    <xf numFmtId="0" fontId="20" fillId="0" borderId="2" xfId="160" applyFont="1" applyBorder="1" applyAlignment="1">
      <alignment vertical="top" wrapText="1"/>
    </xf>
    <xf numFmtId="0" fontId="5" fillId="0" borderId="0" xfId="159" applyFont="1"/>
    <xf numFmtId="0" fontId="15" fillId="0" borderId="2" xfId="0" applyFont="1" applyBorder="1" applyAlignment="1">
      <alignment horizontal="center" vertical="top" wrapText="1"/>
    </xf>
    <xf numFmtId="0" fontId="15" fillId="0" borderId="3" xfId="0" applyFont="1" applyBorder="1" applyAlignment="1">
      <alignment horizontal="center" vertical="top" wrapText="1"/>
    </xf>
    <xf numFmtId="0" fontId="15" fillId="0" borderId="2" xfId="0" applyFont="1" applyFill="1" applyBorder="1" applyAlignment="1">
      <alignment horizontal="center" vertical="top" wrapText="1"/>
    </xf>
    <xf numFmtId="0" fontId="15" fillId="2" borderId="2" xfId="0" applyFont="1" applyFill="1" applyBorder="1" applyAlignment="1">
      <alignment horizontal="center" vertical="top" wrapText="1"/>
    </xf>
    <xf numFmtId="0" fontId="19" fillId="2" borderId="0" xfId="0" applyFont="1" applyFill="1" applyAlignment="1">
      <alignment horizontal="center"/>
    </xf>
    <xf numFmtId="0" fontId="0" fillId="0" borderId="0" xfId="0" applyAlignment="1">
      <alignment wrapText="1"/>
    </xf>
    <xf numFmtId="0" fontId="30" fillId="0" borderId="7" xfId="0" applyFont="1" applyBorder="1" applyAlignment="1">
      <alignment horizontal="center" wrapText="1"/>
    </xf>
    <xf numFmtId="0" fontId="20" fillId="2" borderId="2" xfId="0" applyFont="1" applyFill="1" applyBorder="1" applyAlignment="1">
      <alignment horizontal="center" vertical="center" wrapText="1"/>
    </xf>
    <xf numFmtId="0" fontId="71" fillId="4" borderId="0" xfId="0" applyFont="1" applyFill="1"/>
    <xf numFmtId="0" fontId="15" fillId="0" borderId="0" xfId="0" applyFont="1" applyFill="1" applyAlignment="1"/>
    <xf numFmtId="0" fontId="16" fillId="0" borderId="0" xfId="0" applyFont="1" applyFill="1" applyAlignment="1"/>
    <xf numFmtId="0" fontId="25" fillId="0" borderId="0" xfId="0" applyFont="1" applyFill="1" applyAlignment="1"/>
    <xf numFmtId="0" fontId="24" fillId="0" borderId="0" xfId="0" applyFont="1" applyFill="1" applyAlignment="1"/>
    <xf numFmtId="0" fontId="22" fillId="0" borderId="0" xfId="0" applyFont="1" applyFill="1" applyBorder="1" applyAlignment="1">
      <alignment horizontal="center"/>
    </xf>
    <xf numFmtId="0" fontId="15" fillId="0" borderId="0" xfId="0" applyFont="1" applyFill="1" applyAlignment="1">
      <alignment horizontal="right"/>
    </xf>
    <xf numFmtId="0" fontId="19" fillId="0" borderId="0" xfId="0" applyFont="1" applyFill="1"/>
    <xf numFmtId="0" fontId="15" fillId="0" borderId="2" xfId="0" applyFont="1" applyFill="1" applyBorder="1" applyAlignment="1">
      <alignment vertical="top" wrapText="1"/>
    </xf>
    <xf numFmtId="0" fontId="30" fillId="0" borderId="0" xfId="0" applyFont="1" applyFill="1"/>
    <xf numFmtId="2" fontId="20" fillId="0" borderId="2" xfId="0" applyNumberFormat="1" applyFont="1" applyFill="1" applyBorder="1" applyAlignment="1">
      <alignment horizontal="center"/>
    </xf>
    <xf numFmtId="2" fontId="111" fillId="0" borderId="2" xfId="0" applyNumberFormat="1" applyFont="1" applyFill="1" applyBorder="1" applyAlignment="1">
      <alignment horizontal="center"/>
    </xf>
    <xf numFmtId="0" fontId="111" fillId="0" borderId="0" xfId="0" applyFont="1" applyFill="1"/>
    <xf numFmtId="0" fontId="20" fillId="0" borderId="0" xfId="0" applyFont="1" applyFill="1" applyAlignment="1">
      <alignment horizontal="center"/>
    </xf>
    <xf numFmtId="2" fontId="20" fillId="0" borderId="2" xfId="0" applyNumberFormat="1" applyFont="1" applyFill="1" applyBorder="1" applyAlignment="1">
      <alignment horizontal="center" vertical="center"/>
    </xf>
    <xf numFmtId="164" fontId="20" fillId="0" borderId="2" xfId="0" applyNumberFormat="1" applyFont="1" applyFill="1" applyBorder="1" applyAlignment="1">
      <alignment horizontal="center" vertical="center"/>
    </xf>
    <xf numFmtId="0" fontId="15" fillId="0" borderId="2" xfId="6" applyFont="1" applyFill="1" applyBorder="1" applyAlignment="1">
      <alignment horizontal="center"/>
    </xf>
    <xf numFmtId="165" fontId="15" fillId="0" borderId="2" xfId="6" applyNumberFormat="1" applyFont="1" applyFill="1" applyBorder="1" applyAlignment="1">
      <alignment horizontal="center"/>
    </xf>
    <xf numFmtId="2" fontId="26" fillId="0" borderId="2" xfId="0" applyNumberFormat="1" applyFont="1" applyFill="1" applyBorder="1" applyAlignment="1">
      <alignment horizontal="center"/>
    </xf>
    <xf numFmtId="0" fontId="20" fillId="0" borderId="0" xfId="0" applyFont="1" applyFill="1" applyBorder="1" applyAlignment="1">
      <alignment vertical="top"/>
    </xf>
    <xf numFmtId="0" fontId="20" fillId="0" borderId="0" xfId="0" applyFont="1" applyFill="1" applyBorder="1" applyAlignment="1">
      <alignment horizontal="left" wrapText="1"/>
    </xf>
    <xf numFmtId="0" fontId="71" fillId="0" borderId="0" xfId="0" applyFont="1" applyFill="1" applyAlignment="1">
      <alignment wrapText="1"/>
    </xf>
    <xf numFmtId="0" fontId="72" fillId="0" borderId="0" xfId="0" applyFont="1" applyFill="1" applyAlignment="1">
      <alignment vertical="top" wrapText="1"/>
    </xf>
    <xf numFmtId="0" fontId="72" fillId="0" borderId="0" xfId="1" applyFont="1" applyFill="1"/>
    <xf numFmtId="0" fontId="72" fillId="0" borderId="0" xfId="1" applyFont="1" applyFill="1" applyAlignment="1">
      <alignment wrapText="1"/>
    </xf>
    <xf numFmtId="0" fontId="72" fillId="0" borderId="0" xfId="1" applyFont="1" applyFill="1" applyAlignment="1"/>
    <xf numFmtId="0" fontId="72" fillId="0" borderId="0" xfId="0" applyFont="1" applyFill="1" applyAlignment="1">
      <alignment vertical="top"/>
    </xf>
    <xf numFmtId="0" fontId="15" fillId="0" borderId="0" xfId="0" applyFont="1" applyFill="1" applyAlignment="1">
      <alignment vertical="top" wrapText="1"/>
    </xf>
    <xf numFmtId="2" fontId="20" fillId="0" borderId="0" xfId="0" applyNumberFormat="1" applyFont="1" applyFill="1"/>
    <xf numFmtId="0" fontId="20" fillId="0" borderId="0" xfId="0" applyFont="1" applyFill="1" applyAlignment="1"/>
    <xf numFmtId="0" fontId="22" fillId="0" borderId="0" xfId="0" applyFont="1" applyFill="1" applyAlignment="1">
      <alignment horizontal="center"/>
    </xf>
    <xf numFmtId="0" fontId="15" fillId="0" borderId="0" xfId="0" applyFont="1" applyFill="1" applyBorder="1" applyAlignment="1">
      <alignment horizontal="right"/>
    </xf>
    <xf numFmtId="0" fontId="30" fillId="0" borderId="7" xfId="0" applyFont="1" applyFill="1" applyBorder="1" applyAlignment="1"/>
    <xf numFmtId="2" fontId="71" fillId="0" borderId="1" xfId="0" applyNumberFormat="1" applyFont="1" applyFill="1" applyBorder="1" applyAlignment="1">
      <alignment horizontal="center" vertical="top" wrapText="1"/>
    </xf>
    <xf numFmtId="2" fontId="71" fillId="0" borderId="2" xfId="0" applyNumberFormat="1" applyFont="1" applyFill="1" applyBorder="1" applyAlignment="1">
      <alignment horizontal="center" vertical="top" wrapText="1"/>
    </xf>
    <xf numFmtId="2" fontId="20" fillId="0" borderId="5" xfId="0" applyNumberFormat="1" applyFont="1" applyFill="1" applyBorder="1" applyAlignment="1">
      <alignment horizontal="center"/>
    </xf>
    <xf numFmtId="0" fontId="75" fillId="0" borderId="0" xfId="0" applyFont="1" applyFill="1" applyAlignment="1">
      <alignment horizontal="center" vertical="top" wrapText="1"/>
    </xf>
    <xf numFmtId="2" fontId="72" fillId="0" borderId="0" xfId="1" applyNumberFormat="1" applyFont="1" applyFill="1" applyAlignment="1"/>
    <xf numFmtId="2" fontId="72" fillId="0" borderId="0" xfId="0" applyNumberFormat="1" applyFont="1" applyFill="1" applyAlignment="1">
      <alignment vertical="top" wrapText="1"/>
    </xf>
    <xf numFmtId="0" fontId="20" fillId="0" borderId="0" xfId="1" applyFont="1" applyFill="1"/>
    <xf numFmtId="0" fontId="18" fillId="0" borderId="0" xfId="1" applyFont="1" applyFill="1" applyAlignment="1"/>
    <xf numFmtId="0" fontId="18" fillId="0" borderId="0" xfId="1" applyFont="1" applyFill="1" applyAlignment="1">
      <alignment horizontal="center"/>
    </xf>
    <xf numFmtId="0" fontId="15" fillId="0" borderId="2" xfId="1" applyFont="1" applyFill="1" applyBorder="1" applyAlignment="1">
      <alignment horizontal="center" vertical="top" wrapText="1"/>
    </xf>
    <xf numFmtId="0" fontId="30" fillId="0" borderId="2" xfId="1" applyFont="1" applyFill="1" applyBorder="1" applyAlignment="1">
      <alignment horizontal="center"/>
    </xf>
    <xf numFmtId="0" fontId="15" fillId="0" borderId="2" xfId="1" applyFont="1" applyFill="1" applyBorder="1" applyAlignment="1">
      <alignment horizontal="center"/>
    </xf>
    <xf numFmtId="2" fontId="114" fillId="0" borderId="1" xfId="0" applyNumberFormat="1" applyFont="1" applyFill="1" applyBorder="1" applyAlignment="1">
      <alignment horizontal="center" vertical="top" wrapText="1"/>
    </xf>
    <xf numFmtId="0" fontId="114" fillId="0" borderId="2" xfId="155" applyFont="1" applyFill="1" applyBorder="1" applyAlignment="1">
      <alignment horizontal="center"/>
    </xf>
    <xf numFmtId="0" fontId="18" fillId="0" borderId="0" xfId="0" applyFont="1" applyFill="1" applyAlignment="1"/>
    <xf numFmtId="2" fontId="20" fillId="0" borderId="2" xfId="0" applyNumberFormat="1" applyFont="1" applyFill="1" applyBorder="1"/>
    <xf numFmtId="0" fontId="20" fillId="0" borderId="0" xfId="0" applyFont="1" applyFill="1" applyBorder="1" applyAlignment="1">
      <alignment vertical="top" wrapText="1"/>
    </xf>
    <xf numFmtId="0" fontId="24" fillId="2" borderId="0" xfId="0" applyFont="1" applyFill="1" applyAlignment="1"/>
    <xf numFmtId="0" fontId="15" fillId="2" borderId="0" xfId="0" applyFont="1" applyFill="1" applyAlignment="1"/>
    <xf numFmtId="0" fontId="19" fillId="2" borderId="0" xfId="0" applyFont="1" applyFill="1" applyAlignment="1"/>
    <xf numFmtId="0" fontId="15" fillId="2" borderId="0" xfId="0" applyFont="1" applyFill="1" applyBorder="1" applyAlignment="1"/>
    <xf numFmtId="0" fontId="18" fillId="2" borderId="0" xfId="0" applyFont="1" applyFill="1" applyAlignment="1">
      <alignment horizontal="center"/>
    </xf>
    <xf numFmtId="2" fontId="107" fillId="2" borderId="2" xfId="0" applyNumberFormat="1" applyFont="1" applyFill="1" applyBorder="1" applyAlignment="1">
      <alignment horizontal="center" vertical="center"/>
    </xf>
    <xf numFmtId="0" fontId="71" fillId="2" borderId="2" xfId="0" applyFont="1" applyFill="1" applyBorder="1" applyAlignment="1">
      <alignment horizontal="center" vertical="center" wrapText="1"/>
    </xf>
    <xf numFmtId="0" fontId="71" fillId="2" borderId="0" xfId="0" applyFont="1" applyFill="1" applyAlignment="1">
      <alignment wrapText="1"/>
    </xf>
    <xf numFmtId="0" fontId="72" fillId="2" borderId="0" xfId="0" applyFont="1" applyFill="1" applyAlignment="1">
      <alignment vertical="top" wrapText="1"/>
    </xf>
    <xf numFmtId="0" fontId="15" fillId="2" borderId="0" xfId="0" applyFont="1" applyFill="1"/>
    <xf numFmtId="0" fontId="72" fillId="2" borderId="0" xfId="1" applyFont="1" applyFill="1"/>
    <xf numFmtId="0" fontId="72" fillId="2" borderId="0" xfId="1" applyFont="1" applyFill="1" applyAlignment="1">
      <alignment wrapText="1"/>
    </xf>
    <xf numFmtId="0" fontId="72" fillId="2" borderId="0" xfId="1" applyFont="1" applyFill="1" applyAlignment="1"/>
    <xf numFmtId="0" fontId="72" fillId="2" borderId="0" xfId="0" applyFont="1" applyFill="1" applyAlignment="1">
      <alignment vertical="top"/>
    </xf>
    <xf numFmtId="0" fontId="15" fillId="2" borderId="0" xfId="0" applyFont="1" applyFill="1" applyAlignment="1">
      <alignment vertical="top" wrapText="1"/>
    </xf>
    <xf numFmtId="0" fontId="20" fillId="2" borderId="0" xfId="0" applyFont="1" applyFill="1" applyAlignment="1"/>
    <xf numFmtId="0" fontId="71" fillId="2" borderId="0" xfId="0" applyFont="1" applyFill="1" applyAlignment="1">
      <alignment horizontal="center"/>
    </xf>
    <xf numFmtId="2" fontId="20" fillId="2" borderId="0" xfId="0" applyNumberFormat="1" applyFont="1" applyFill="1"/>
    <xf numFmtId="0" fontId="75" fillId="2" borderId="0" xfId="0" applyFont="1" applyFill="1" applyAlignment="1">
      <alignment vertical="top" wrapText="1"/>
    </xf>
    <xf numFmtId="2" fontId="20" fillId="2" borderId="2" xfId="0" applyNumberFormat="1" applyFont="1" applyFill="1" applyBorder="1" applyAlignment="1">
      <alignment horizontal="center"/>
    </xf>
    <xf numFmtId="0" fontId="26" fillId="2" borderId="2" xfId="0" applyFont="1" applyFill="1" applyBorder="1" applyAlignment="1">
      <alignment horizontal="center" vertical="center"/>
    </xf>
    <xf numFmtId="2" fontId="26" fillId="2" borderId="2" xfId="0" applyNumberFormat="1" applyFont="1" applyFill="1" applyBorder="1" applyAlignment="1">
      <alignment horizontal="center" vertical="center"/>
    </xf>
    <xf numFmtId="2" fontId="0" fillId="2" borderId="2" xfId="0" applyNumberFormat="1" applyFill="1" applyBorder="1" applyAlignment="1">
      <alignment horizontal="center" vertical="center"/>
    </xf>
    <xf numFmtId="1" fontId="71" fillId="2" borderId="1" xfId="0" applyNumberFormat="1" applyFont="1" applyFill="1" applyBorder="1" applyAlignment="1">
      <alignment horizontal="center" vertical="center" wrapText="1"/>
    </xf>
    <xf numFmtId="2" fontId="71" fillId="2" borderId="1" xfId="0" applyNumberFormat="1" applyFont="1" applyFill="1" applyBorder="1" applyAlignment="1">
      <alignment horizontal="center" vertical="center" wrapText="1"/>
    </xf>
    <xf numFmtId="0" fontId="71"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2" fontId="71" fillId="2" borderId="2" xfId="0" applyNumberFormat="1" applyFont="1" applyFill="1" applyBorder="1" applyAlignment="1">
      <alignment horizontal="center" vertical="center" wrapText="1"/>
    </xf>
    <xf numFmtId="0" fontId="79" fillId="2" borderId="2" xfId="1" applyFont="1" applyFill="1" applyBorder="1" applyAlignment="1">
      <alignment horizontal="center" vertical="center"/>
    </xf>
    <xf numFmtId="0" fontId="71" fillId="0" borderId="1" xfId="0" applyFont="1" applyFill="1" applyBorder="1" applyAlignment="1">
      <alignment horizontal="center" vertical="center" wrapText="1"/>
    </xf>
    <xf numFmtId="1" fontId="15" fillId="0" borderId="2" xfId="0" applyNumberFormat="1" applyFont="1" applyFill="1" applyBorder="1" applyAlignment="1">
      <alignment horizontal="center" vertical="center"/>
    </xf>
    <xf numFmtId="0" fontId="26" fillId="0" borderId="2" xfId="0" applyFont="1" applyFill="1" applyBorder="1" applyAlignment="1">
      <alignment horizontal="center" vertical="center"/>
    </xf>
    <xf numFmtId="0" fontId="15" fillId="0" borderId="2" xfId="0" applyFont="1" applyFill="1" applyBorder="1" applyAlignment="1">
      <alignment horizontal="center" vertical="center"/>
    </xf>
    <xf numFmtId="2" fontId="71" fillId="2" borderId="2" xfId="0" applyNumberFormat="1" applyFont="1" applyFill="1" applyBorder="1" applyAlignment="1">
      <alignment horizontal="right"/>
    </xf>
    <xf numFmtId="0" fontId="85" fillId="0" borderId="2" xfId="161" applyFont="1" applyBorder="1" applyAlignment="1">
      <alignment horizontal="left" wrapText="1"/>
    </xf>
    <xf numFmtId="0" fontId="85" fillId="0" borderId="2" xfId="161" applyFont="1" applyBorder="1" applyAlignment="1">
      <alignment horizontal="left"/>
    </xf>
    <xf numFmtId="0" fontId="15" fillId="0" borderId="2" xfId="0" applyFont="1" applyBorder="1" applyAlignment="1">
      <alignment horizontal="center"/>
    </xf>
    <xf numFmtId="0" fontId="119" fillId="2" borderId="1" xfId="0" applyFont="1" applyFill="1" applyBorder="1" applyAlignment="1">
      <alignment vertical="top" wrapText="1"/>
    </xf>
    <xf numFmtId="0" fontId="120" fillId="0" borderId="2" xfId="161" applyFont="1" applyBorder="1" applyAlignment="1">
      <alignment horizontal="left" wrapText="1"/>
    </xf>
    <xf numFmtId="0" fontId="120" fillId="2" borderId="2" xfId="1" applyFont="1" applyFill="1" applyBorder="1" applyAlignment="1">
      <alignment horizontal="center" wrapText="1"/>
    </xf>
    <xf numFmtId="2" fontId="119" fillId="2" borderId="2" xfId="0" applyNumberFormat="1" applyFont="1" applyFill="1" applyBorder="1" applyAlignment="1">
      <alignment horizontal="center"/>
    </xf>
    <xf numFmtId="0" fontId="119" fillId="2" borderId="2" xfId="0" applyFont="1" applyFill="1" applyBorder="1" applyAlignment="1">
      <alignment horizontal="center"/>
    </xf>
    <xf numFmtId="2" fontId="25" fillId="2" borderId="2" xfId="0" applyNumberFormat="1" applyFont="1" applyFill="1" applyBorder="1" applyAlignment="1">
      <alignment horizontal="center"/>
    </xf>
    <xf numFmtId="1" fontId="119" fillId="2" borderId="2" xfId="0" applyNumberFormat="1" applyFont="1" applyFill="1" applyBorder="1" applyAlignment="1">
      <alignment horizontal="center"/>
    </xf>
    <xf numFmtId="0" fontId="25" fillId="2" borderId="2" xfId="0" applyFont="1" applyFill="1" applyBorder="1" applyAlignment="1">
      <alignment horizontal="center" wrapText="1"/>
    </xf>
    <xf numFmtId="0" fontId="120" fillId="0" borderId="2" xfId="161" applyFont="1" applyBorder="1" applyAlignment="1">
      <alignment horizontal="left"/>
    </xf>
    <xf numFmtId="0" fontId="120" fillId="2" borderId="2" xfId="155" applyFont="1" applyFill="1" applyBorder="1" applyAlignment="1">
      <alignment horizontal="center" wrapText="1"/>
    </xf>
    <xf numFmtId="2" fontId="119" fillId="2" borderId="2" xfId="0" applyNumberFormat="1" applyFont="1" applyFill="1" applyBorder="1" applyAlignment="1">
      <alignment horizontal="center" vertical="center"/>
    </xf>
    <xf numFmtId="0" fontId="119" fillId="2" borderId="2" xfId="0" applyFont="1" applyFill="1" applyBorder="1" applyAlignment="1">
      <alignment horizontal="center" vertical="center"/>
    </xf>
    <xf numFmtId="0" fontId="25" fillId="2" borderId="2" xfId="0" applyFont="1" applyFill="1" applyBorder="1" applyAlignment="1">
      <alignment horizontal="center" vertical="center"/>
    </xf>
    <xf numFmtId="2" fontId="119" fillId="2" borderId="2" xfId="6" applyNumberFormat="1" applyFont="1" applyFill="1" applyBorder="1" applyAlignment="1">
      <alignment horizontal="center"/>
    </xf>
    <xf numFmtId="0" fontId="119" fillId="2" borderId="2" xfId="6" applyFont="1" applyFill="1" applyBorder="1" applyAlignment="1">
      <alignment horizontal="center"/>
    </xf>
    <xf numFmtId="0" fontId="19" fillId="2" borderId="2" xfId="0" applyFont="1" applyFill="1" applyBorder="1" applyAlignment="1">
      <alignment horizontal="center"/>
    </xf>
    <xf numFmtId="0" fontId="19" fillId="2" borderId="2" xfId="0" applyFont="1" applyFill="1" applyBorder="1"/>
    <xf numFmtId="0" fontId="121" fillId="2" borderId="2" xfId="1" applyFont="1" applyFill="1" applyBorder="1" applyAlignment="1">
      <alignment horizontal="center"/>
    </xf>
    <xf numFmtId="0" fontId="71" fillId="0" borderId="1" xfId="0" applyFont="1" applyBorder="1" applyAlignment="1">
      <alignment horizontal="center" vertical="top" wrapText="1"/>
    </xf>
    <xf numFmtId="2" fontId="0" fillId="2" borderId="2" xfId="0" applyNumberFormat="1" applyFill="1" applyBorder="1" applyAlignment="1">
      <alignment horizontal="center"/>
    </xf>
    <xf numFmtId="2" fontId="89" fillId="2" borderId="2" xfId="0" applyNumberFormat="1" applyFont="1" applyFill="1" applyBorder="1" applyAlignment="1">
      <alignment horizontal="right"/>
    </xf>
    <xf numFmtId="2" fontId="0" fillId="2" borderId="2" xfId="0" applyNumberFormat="1" applyFill="1" applyBorder="1" applyAlignment="1">
      <alignment horizontal="right"/>
    </xf>
    <xf numFmtId="2" fontId="20" fillId="2" borderId="2" xfId="0" applyNumberFormat="1" applyFont="1" applyFill="1" applyBorder="1" applyAlignment="1"/>
    <xf numFmtId="2" fontId="68" fillId="2" borderId="2" xfId="0" applyNumberFormat="1" applyFont="1" applyFill="1" applyBorder="1" applyAlignment="1">
      <alignment horizontal="right"/>
    </xf>
    <xf numFmtId="2" fontId="0" fillId="2" borderId="2" xfId="0" applyNumberFormat="1" applyFill="1" applyBorder="1"/>
    <xf numFmtId="2" fontId="68" fillId="2" borderId="2" xfId="0" applyNumberFormat="1" applyFont="1" applyFill="1" applyBorder="1"/>
    <xf numFmtId="2" fontId="112" fillId="2" borderId="2" xfId="0" applyNumberFormat="1" applyFont="1" applyFill="1" applyBorder="1" applyAlignment="1">
      <alignment horizontal="center"/>
    </xf>
    <xf numFmtId="2" fontId="113" fillId="2" borderId="2" xfId="0" applyNumberFormat="1" applyFont="1" applyFill="1" applyBorder="1" applyAlignment="1">
      <alignment horizontal="right"/>
    </xf>
    <xf numFmtId="2" fontId="112" fillId="2" borderId="2" xfId="0" applyNumberFormat="1" applyFont="1" applyFill="1" applyBorder="1" applyAlignment="1">
      <alignment horizontal="right"/>
    </xf>
    <xf numFmtId="2" fontId="112" fillId="2" borderId="2" xfId="0" applyNumberFormat="1" applyFont="1" applyFill="1" applyBorder="1" applyAlignment="1"/>
    <xf numFmtId="2" fontId="112" fillId="2" borderId="2" xfId="0" applyNumberFormat="1" applyFont="1" applyFill="1" applyBorder="1"/>
    <xf numFmtId="2" fontId="15" fillId="2" borderId="2" xfId="0" applyNumberFormat="1" applyFont="1" applyFill="1" applyBorder="1" applyAlignment="1">
      <alignment horizontal="center"/>
    </xf>
    <xf numFmtId="2" fontId="15" fillId="2" borderId="2" xfId="0" applyNumberFormat="1" applyFont="1" applyFill="1" applyBorder="1" applyAlignment="1">
      <alignment horizontal="right"/>
    </xf>
    <xf numFmtId="2" fontId="15" fillId="2" borderId="2" xfId="0" applyNumberFormat="1" applyFont="1" applyFill="1" applyBorder="1"/>
    <xf numFmtId="2" fontId="89" fillId="2" borderId="2" xfId="0" applyNumberFormat="1" applyFont="1" applyFill="1" applyBorder="1"/>
    <xf numFmtId="2" fontId="89" fillId="2" borderId="2" xfId="0" applyNumberFormat="1" applyFont="1" applyFill="1" applyBorder="1" applyAlignment="1">
      <alignment horizontal="center"/>
    </xf>
    <xf numFmtId="0" fontId="15" fillId="2" borderId="0" xfId="0" applyFont="1" applyFill="1" applyBorder="1" applyAlignment="1">
      <alignment horizontal="center"/>
    </xf>
    <xf numFmtId="2" fontId="20" fillId="2" borderId="2" xfId="0" applyNumberFormat="1" applyFont="1" applyFill="1" applyBorder="1"/>
    <xf numFmtId="0" fontId="74" fillId="2" borderId="1" xfId="0" applyFont="1" applyFill="1" applyBorder="1" applyAlignment="1">
      <alignment vertical="top" wrapText="1"/>
    </xf>
    <xf numFmtId="2" fontId="111" fillId="2" borderId="2" xfId="0" applyNumberFormat="1" applyFont="1" applyFill="1" applyBorder="1" applyAlignment="1">
      <alignment horizontal="center"/>
    </xf>
    <xf numFmtId="0" fontId="111" fillId="2" borderId="0" xfId="0" applyFont="1" applyFill="1"/>
    <xf numFmtId="2" fontId="20" fillId="2" borderId="2" xfId="0" applyNumberFormat="1" applyFont="1" applyFill="1" applyBorder="1" applyAlignment="1">
      <alignment vertical="center"/>
    </xf>
    <xf numFmtId="164" fontId="20" fillId="2" borderId="2" xfId="0" applyNumberFormat="1" applyFont="1" applyFill="1" applyBorder="1" applyAlignment="1">
      <alignment vertical="center"/>
    </xf>
    <xf numFmtId="2" fontId="26" fillId="2" borderId="2" xfId="0" applyNumberFormat="1" applyFont="1" applyFill="1" applyBorder="1" applyAlignment="1">
      <alignment horizontal="center"/>
    </xf>
    <xf numFmtId="0" fontId="15" fillId="2" borderId="0" xfId="0" applyFont="1" applyFill="1" applyBorder="1"/>
    <xf numFmtId="2" fontId="79" fillId="2" borderId="2" xfId="1" applyNumberFormat="1" applyFont="1" applyFill="1" applyBorder="1" applyAlignment="1">
      <alignment horizontal="center" vertical="center"/>
    </xf>
    <xf numFmtId="2" fontId="121" fillId="2" borderId="2" xfId="1" applyNumberFormat="1" applyFont="1" applyFill="1" applyBorder="1" applyAlignment="1">
      <alignment horizontal="center"/>
    </xf>
    <xf numFmtId="0" fontId="107" fillId="2" borderId="2" xfId="0" applyFont="1" applyFill="1" applyBorder="1" applyAlignment="1"/>
    <xf numFmtId="0" fontId="122" fillId="2" borderId="2" xfId="0" applyFont="1" applyFill="1" applyBorder="1" applyAlignment="1"/>
    <xf numFmtId="1" fontId="72" fillId="0" borderId="2" xfId="0" applyNumberFormat="1" applyFont="1" applyFill="1" applyBorder="1" applyAlignment="1">
      <alignment horizontal="center" vertical="center" wrapText="1"/>
    </xf>
    <xf numFmtId="1" fontId="71" fillId="0" borderId="2" xfId="0" applyNumberFormat="1" applyFont="1" applyFill="1" applyBorder="1" applyAlignment="1">
      <alignment horizontal="center" vertical="center" wrapText="1"/>
    </xf>
    <xf numFmtId="0" fontId="114" fillId="0" borderId="1" xfId="0" applyFont="1" applyFill="1" applyBorder="1" applyAlignment="1">
      <alignment horizontal="center" vertical="top" wrapText="1"/>
    </xf>
    <xf numFmtId="0" fontId="114" fillId="0" borderId="2" xfId="1" applyFont="1" applyFill="1" applyBorder="1" applyAlignment="1">
      <alignment horizontal="center"/>
    </xf>
    <xf numFmtId="2" fontId="114" fillId="0" borderId="2" xfId="1" applyNumberFormat="1" applyFont="1" applyFill="1" applyBorder="1" applyAlignment="1">
      <alignment horizontal="center"/>
    </xf>
    <xf numFmtId="2" fontId="114" fillId="0" borderId="2" xfId="155" applyNumberFormat="1" applyFont="1" applyFill="1" applyBorder="1" applyAlignment="1">
      <alignment horizontal="center"/>
    </xf>
    <xf numFmtId="0" fontId="114" fillId="0" borderId="2" xfId="157" applyFont="1" applyFill="1" applyBorder="1" applyAlignment="1">
      <alignment horizontal="center"/>
    </xf>
    <xf numFmtId="2" fontId="114" fillId="0" borderId="2" xfId="157" applyNumberFormat="1" applyFont="1" applyFill="1" applyBorder="1" applyAlignment="1">
      <alignment horizontal="center"/>
    </xf>
    <xf numFmtId="0" fontId="71" fillId="2" borderId="11" xfId="0" applyFont="1" applyFill="1" applyBorder="1"/>
    <xf numFmtId="2" fontId="74" fillId="0" borderId="1" xfId="0" applyNumberFormat="1" applyFont="1" applyFill="1" applyBorder="1" applyAlignment="1">
      <alignment horizontal="center" vertical="top" wrapText="1"/>
    </xf>
    <xf numFmtId="2" fontId="74" fillId="0" borderId="2" xfId="0" applyNumberFormat="1" applyFont="1" applyFill="1" applyBorder="1" applyAlignment="1">
      <alignment horizontal="center" vertical="top" wrapText="1"/>
    </xf>
    <xf numFmtId="0" fontId="15" fillId="0" borderId="2" xfId="0" applyFont="1" applyBorder="1" applyAlignment="1">
      <alignment horizontal="center"/>
    </xf>
    <xf numFmtId="0" fontId="27" fillId="0" borderId="0" xfId="0" applyFont="1" applyFill="1" applyAlignment="1">
      <alignment horizontal="left"/>
    </xf>
    <xf numFmtId="2" fontId="71" fillId="2" borderId="2" xfId="0" applyNumberFormat="1" applyFont="1" applyFill="1" applyBorder="1" applyAlignment="1">
      <alignment horizontal="center"/>
    </xf>
    <xf numFmtId="0" fontId="81" fillId="0" borderId="2" xfId="0" applyFont="1" applyBorder="1" applyAlignment="1">
      <alignment horizontal="center"/>
    </xf>
    <xf numFmtId="2" fontId="71" fillId="2" borderId="2" xfId="0" applyNumberFormat="1" applyFont="1" applyFill="1" applyBorder="1" applyAlignment="1">
      <alignment horizontal="center" vertical="center"/>
    </xf>
    <xf numFmtId="2" fontId="20" fillId="2" borderId="2" xfId="0" applyNumberFormat="1" applyFont="1" applyFill="1" applyBorder="1" applyAlignment="1">
      <alignment horizontal="center" vertical="center"/>
    </xf>
    <xf numFmtId="0" fontId="90" fillId="2" borderId="2" xfId="0" applyFont="1" applyFill="1" applyBorder="1" applyAlignment="1">
      <alignment horizontal="center"/>
    </xf>
    <xf numFmtId="2" fontId="90" fillId="2" borderId="2" xfId="0" applyNumberFormat="1" applyFont="1" applyFill="1" applyBorder="1" applyAlignment="1">
      <alignment horizontal="center"/>
    </xf>
    <xf numFmtId="2" fontId="90" fillId="2" borderId="2" xfId="7" applyNumberFormat="1" applyFont="1" applyFill="1" applyBorder="1" applyAlignment="1">
      <alignment horizontal="center" vertical="center"/>
    </xf>
    <xf numFmtId="0" fontId="15" fillId="0" borderId="0" xfId="236" applyFont="1" applyBorder="1" applyAlignment="1">
      <alignment vertical="top" wrapText="1"/>
    </xf>
    <xf numFmtId="0" fontId="111" fillId="0" borderId="2" xfId="0" applyFont="1" applyBorder="1" applyAlignment="1">
      <alignment horizontal="center" vertical="top" wrapText="1"/>
    </xf>
    <xf numFmtId="0" fontId="20" fillId="2" borderId="2" xfId="2" applyFill="1" applyBorder="1" applyAlignment="1">
      <alignment horizontal="center"/>
    </xf>
    <xf numFmtId="0" fontId="15" fillId="0" borderId="2" xfId="236" applyFont="1" applyBorder="1" applyAlignment="1">
      <alignment horizontal="center" vertical="top" wrapText="1"/>
    </xf>
    <xf numFmtId="2" fontId="71" fillId="2" borderId="2" xfId="0" applyNumberFormat="1" applyFont="1" applyFill="1" applyBorder="1" applyAlignment="1">
      <alignment horizontal="center" vertical="top" wrapText="1"/>
    </xf>
    <xf numFmtId="0" fontId="2" fillId="0" borderId="2" xfId="164" applyBorder="1" applyAlignment="1">
      <alignment horizontal="center"/>
    </xf>
    <xf numFmtId="0" fontId="0" fillId="0" borderId="2" xfId="0" applyBorder="1" applyAlignment="1">
      <alignment horizontal="center"/>
    </xf>
    <xf numFmtId="0" fontId="20" fillId="0" borderId="2" xfId="2" applyBorder="1" applyAlignment="1">
      <alignment horizontal="center"/>
    </xf>
    <xf numFmtId="0" fontId="0" fillId="2" borderId="0" xfId="0" applyFill="1"/>
    <xf numFmtId="0" fontId="59" fillId="0" borderId="2" xfId="0" applyFont="1" applyBorder="1" applyAlignment="1">
      <alignment horizontal="center"/>
    </xf>
    <xf numFmtId="0" fontId="15" fillId="0" borderId="2" xfId="236" applyFont="1" applyBorder="1" applyAlignment="1">
      <alignment horizontal="center"/>
    </xf>
    <xf numFmtId="0" fontId="15" fillId="0" borderId="2" xfId="0" applyFont="1" applyBorder="1" applyAlignment="1">
      <alignment horizontal="center"/>
    </xf>
    <xf numFmtId="0" fontId="15" fillId="0" borderId="2" xfId="2" applyFont="1" applyBorder="1" applyAlignment="1">
      <alignment horizontal="center"/>
    </xf>
    <xf numFmtId="0" fontId="71" fillId="0" borderId="1" xfId="0" applyFont="1" applyFill="1" applyBorder="1" applyAlignment="1">
      <alignment horizontal="center" vertical="top"/>
    </xf>
    <xf numFmtId="0" fontId="15" fillId="0" borderId="2" xfId="236" applyFont="1" applyFill="1" applyBorder="1" applyAlignment="1">
      <alignment horizontal="center"/>
    </xf>
    <xf numFmtId="0" fontId="15" fillId="0" borderId="2" xfId="236" applyFont="1" applyFill="1" applyBorder="1" applyAlignment="1">
      <alignment horizontal="center" vertical="top" wrapText="1"/>
    </xf>
    <xf numFmtId="0" fontId="20" fillId="0" borderId="0" xfId="0" applyFont="1"/>
    <xf numFmtId="0" fontId="24" fillId="0" borderId="0" xfId="0" applyFont="1" applyFill="1" applyAlignment="1">
      <alignment horizontal="center"/>
    </xf>
    <xf numFmtId="0" fontId="73" fillId="0" borderId="0" xfId="0" applyFont="1" applyFill="1" applyAlignment="1">
      <alignment horizontal="left"/>
    </xf>
    <xf numFmtId="0" fontId="86" fillId="0" borderId="2" xfId="1" applyFont="1" applyFill="1" applyBorder="1" applyAlignment="1">
      <alignment horizontal="center"/>
    </xf>
    <xf numFmtId="2" fontId="20" fillId="5" borderId="0" xfId="0" applyNumberFormat="1" applyFont="1" applyFill="1"/>
    <xf numFmtId="2" fontId="72" fillId="0" borderId="2" xfId="0" applyNumberFormat="1" applyFont="1" applyFill="1" applyBorder="1" applyAlignment="1">
      <alignment horizontal="center" vertical="top" wrapText="1"/>
    </xf>
    <xf numFmtId="2" fontId="20" fillId="2" borderId="0" xfId="0" applyNumberFormat="1" applyFont="1" applyFill="1" applyBorder="1"/>
    <xf numFmtId="164" fontId="20" fillId="0" borderId="0" xfId="0" applyNumberFormat="1" applyFont="1" applyFill="1"/>
    <xf numFmtId="164" fontId="20" fillId="0" borderId="2" xfId="0" applyNumberFormat="1" applyFont="1" applyFill="1" applyBorder="1"/>
    <xf numFmtId="164" fontId="15" fillId="2" borderId="2" xfId="0" applyNumberFormat="1" applyFont="1" applyFill="1" applyBorder="1" applyAlignment="1">
      <alignment horizontal="center"/>
    </xf>
    <xf numFmtId="164" fontId="20" fillId="2" borderId="2" xfId="0" applyNumberFormat="1" applyFont="1" applyFill="1" applyBorder="1"/>
    <xf numFmtId="2" fontId="71" fillId="0" borderId="0" xfId="0" applyNumberFormat="1" applyFont="1" applyFill="1" applyBorder="1" applyAlignment="1">
      <alignment horizontal="center" vertical="top" wrapText="1"/>
    </xf>
    <xf numFmtId="0" fontId="32" fillId="0" borderId="0" xfId="1" applyFont="1" applyFill="1"/>
    <xf numFmtId="0" fontId="41" fillId="0" borderId="10" xfId="1" applyFont="1" applyFill="1" applyBorder="1" applyAlignment="1">
      <alignment horizontal="center" wrapText="1"/>
    </xf>
    <xf numFmtId="0" fontId="76" fillId="0" borderId="0" xfId="0" applyFont="1" applyFill="1" applyAlignment="1">
      <alignment horizontal="left" vertical="top" wrapText="1"/>
    </xf>
    <xf numFmtId="0" fontId="87" fillId="0" borderId="0" xfId="1" applyFont="1" applyFill="1" applyAlignment="1">
      <alignment horizontal="left"/>
    </xf>
    <xf numFmtId="0" fontId="0" fillId="0" borderId="0" xfId="0" applyFill="1" applyBorder="1"/>
    <xf numFmtId="0" fontId="0" fillId="0" borderId="2" xfId="0" applyFill="1" applyBorder="1" applyAlignment="1">
      <alignment horizontal="center" vertical="center"/>
    </xf>
    <xf numFmtId="0" fontId="0" fillId="0" borderId="0" xfId="0" applyFill="1" applyBorder="1" applyAlignment="1">
      <alignment horizontal="center" vertical="center"/>
    </xf>
    <xf numFmtId="0" fontId="119" fillId="0" borderId="1" xfId="0" applyFont="1" applyFill="1" applyBorder="1" applyAlignment="1">
      <alignment vertical="top" wrapText="1"/>
    </xf>
    <xf numFmtId="0" fontId="120" fillId="0" borderId="2" xfId="161" applyFont="1" applyFill="1" applyBorder="1" applyAlignment="1">
      <alignment horizontal="left"/>
    </xf>
    <xf numFmtId="0" fontId="120" fillId="0" borderId="2" xfId="1" applyFont="1" applyFill="1" applyBorder="1" applyAlignment="1">
      <alignment horizontal="center" wrapText="1"/>
    </xf>
    <xf numFmtId="2" fontId="119" fillId="0" borderId="2" xfId="0" applyNumberFormat="1" applyFont="1" applyFill="1" applyBorder="1" applyAlignment="1">
      <alignment horizontal="center"/>
    </xf>
    <xf numFmtId="0" fontId="25" fillId="0" borderId="2" xfId="0" applyFont="1" applyFill="1" applyBorder="1" applyAlignment="1">
      <alignment horizontal="center" wrapText="1"/>
    </xf>
    <xf numFmtId="0" fontId="119" fillId="0" borderId="2" xfId="0" applyFont="1" applyFill="1" applyBorder="1" applyAlignment="1">
      <alignment horizontal="center"/>
    </xf>
    <xf numFmtId="0" fontId="15" fillId="0" borderId="2" xfId="0" applyFont="1" applyFill="1" applyBorder="1" applyAlignment="1">
      <alignment horizontal="center" vertical="top" wrapText="1"/>
    </xf>
    <xf numFmtId="0" fontId="15" fillId="2" borderId="2" xfId="0" applyFont="1" applyFill="1" applyBorder="1" applyAlignment="1">
      <alignment horizontal="center" vertical="top" wrapText="1"/>
    </xf>
    <xf numFmtId="0" fontId="19" fillId="2" borderId="0" xfId="0" applyFont="1" applyFill="1" applyAlignment="1">
      <alignment horizontal="center"/>
    </xf>
    <xf numFmtId="2" fontId="71" fillId="0" borderId="0" xfId="0" applyNumberFormat="1" applyFont="1" applyFill="1"/>
    <xf numFmtId="0" fontId="17" fillId="0" borderId="0" xfId="2" applyFont="1" applyAlignment="1">
      <alignment horizontal="center"/>
    </xf>
    <xf numFmtId="2" fontId="20" fillId="0" borderId="0" xfId="0" applyNumberFormat="1" applyFont="1" applyFill="1" applyBorder="1"/>
    <xf numFmtId="0" fontId="17" fillId="0" borderId="2" xfId="2" applyFont="1" applyBorder="1" applyAlignment="1">
      <alignment horizontal="center" vertical="top" wrapText="1"/>
    </xf>
    <xf numFmtId="0" fontId="17" fillId="0" borderId="10" xfId="2" applyFont="1" applyFill="1" applyBorder="1" applyAlignment="1">
      <alignment horizontal="center" vertical="top" wrapText="1"/>
    </xf>
    <xf numFmtId="0" fontId="17" fillId="0" borderId="11" xfId="2" applyFont="1" applyFill="1" applyBorder="1" applyAlignment="1">
      <alignment horizontal="center" vertical="top" wrapText="1"/>
    </xf>
    <xf numFmtId="0" fontId="17" fillId="0" borderId="4" xfId="2" applyFont="1" applyBorder="1" applyAlignment="1">
      <alignment horizontal="center" vertical="top" wrapText="1"/>
    </xf>
    <xf numFmtId="0" fontId="17" fillId="0" borderId="5" xfId="2" applyFont="1" applyBorder="1" applyAlignment="1">
      <alignment horizontal="center" vertical="top" wrapText="1"/>
    </xf>
    <xf numFmtId="0" fontId="17" fillId="0" borderId="2" xfId="0" applyFont="1" applyBorder="1" applyAlignment="1">
      <alignment horizontal="center"/>
    </xf>
    <xf numFmtId="0" fontId="124" fillId="0" borderId="2" xfId="0" applyFont="1" applyFill="1" applyBorder="1"/>
    <xf numFmtId="0" fontId="124" fillId="0" borderId="0" xfId="2" applyFont="1"/>
    <xf numFmtId="0" fontId="125" fillId="0" borderId="0" xfId="0" applyFont="1" applyAlignment="1">
      <alignment horizontal="right"/>
    </xf>
    <xf numFmtId="0" fontId="126" fillId="0" borderId="0" xfId="2" applyFont="1" applyAlignment="1">
      <alignment horizontal="center"/>
    </xf>
    <xf numFmtId="0" fontId="124" fillId="0" borderId="1" xfId="0" applyFont="1" applyFill="1" applyBorder="1" applyAlignment="1">
      <alignment vertical="top" wrapText="1"/>
    </xf>
    <xf numFmtId="0" fontId="124" fillId="0" borderId="2" xfId="2" applyFont="1" applyFill="1" applyBorder="1" applyAlignment="1">
      <alignment horizontal="center"/>
    </xf>
    <xf numFmtId="0" fontId="17" fillId="0" borderId="2" xfId="2" applyFont="1" applyFill="1" applyBorder="1" applyAlignment="1">
      <alignment horizontal="center"/>
    </xf>
    <xf numFmtId="0" fontId="124" fillId="0" borderId="2" xfId="2" applyFont="1" applyFill="1" applyBorder="1" applyAlignment="1">
      <alignment horizontal="center" vertical="center"/>
    </xf>
    <xf numFmtId="0" fontId="124" fillId="0" borderId="0" xfId="0" applyFont="1"/>
    <xf numFmtId="0" fontId="124" fillId="0" borderId="0" xfId="2" applyFont="1" applyAlignment="1">
      <alignment horizontal="left"/>
    </xf>
    <xf numFmtId="0" fontId="71" fillId="2" borderId="2" xfId="2" applyFont="1" applyFill="1" applyBorder="1" applyAlignment="1">
      <alignment horizontal="center"/>
    </xf>
    <xf numFmtId="0" fontId="76" fillId="0" borderId="2" xfId="4" applyFont="1" applyBorder="1" applyAlignment="1">
      <alignment vertical="top" wrapText="1"/>
    </xf>
    <xf numFmtId="0" fontId="76" fillId="0" borderId="2" xfId="4" applyFont="1" applyBorder="1" applyAlignment="1">
      <alignment horizontal="center" vertical="center" wrapText="1"/>
    </xf>
    <xf numFmtId="14" fontId="76" fillId="0" borderId="2" xfId="4" applyNumberFormat="1" applyFont="1" applyBorder="1" applyAlignment="1">
      <alignment horizontal="center" vertical="center" wrapText="1"/>
    </xf>
    <xf numFmtId="1" fontId="20" fillId="0" borderId="0" xfId="0" applyNumberFormat="1" applyFont="1" applyFill="1"/>
    <xf numFmtId="0" fontId="72" fillId="0" borderId="2" xfId="0" applyFont="1" applyFill="1" applyBorder="1" applyAlignment="1">
      <alignment horizontal="center" vertical="center"/>
    </xf>
    <xf numFmtId="2" fontId="71" fillId="0" borderId="10" xfId="0" applyNumberFormat="1" applyFont="1" applyFill="1" applyBorder="1" applyAlignment="1">
      <alignment horizontal="right" vertical="top"/>
    </xf>
    <xf numFmtId="0" fontId="71" fillId="0" borderId="10" xfId="0" applyFont="1" applyFill="1" applyBorder="1" applyAlignment="1">
      <alignment horizontal="right" vertical="top"/>
    </xf>
    <xf numFmtId="0" fontId="71" fillId="0" borderId="2" xfId="0" applyFont="1" applyFill="1" applyBorder="1" applyAlignment="1">
      <alignment horizontal="right" vertical="top"/>
    </xf>
    <xf numFmtId="1" fontId="71" fillId="0" borderId="2" xfId="1" applyNumberFormat="1" applyFont="1" applyFill="1" applyBorder="1" applyAlignment="1">
      <alignment horizontal="center" vertical="center"/>
    </xf>
    <xf numFmtId="1" fontId="72" fillId="0" borderId="2" xfId="1" applyNumberFormat="1" applyFont="1" applyBorder="1" applyAlignment="1">
      <alignment horizontal="center" vertical="center"/>
    </xf>
    <xf numFmtId="1" fontId="15" fillId="0" borderId="2" xfId="1" applyNumberFormat="1" applyFont="1" applyBorder="1"/>
    <xf numFmtId="0" fontId="15" fillId="0" borderId="0" xfId="0" applyFont="1" applyAlignment="1">
      <alignment horizontal="center" vertical="top" wrapText="1"/>
    </xf>
    <xf numFmtId="0" fontId="26" fillId="0" borderId="0" xfId="4" applyFont="1" applyAlignment="1">
      <alignment horizontal="left"/>
    </xf>
    <xf numFmtId="0" fontId="20" fillId="0" borderId="0" xfId="0" applyFont="1"/>
    <xf numFmtId="0" fontId="20" fillId="0" borderId="0" xfId="0" applyFont="1" applyAlignment="1">
      <alignment horizontal="center"/>
    </xf>
    <xf numFmtId="0" fontId="0" fillId="0" borderId="0" xfId="0" applyAlignment="1">
      <alignment horizontal="center"/>
    </xf>
    <xf numFmtId="166" fontId="71" fillId="0" borderId="0" xfId="0" applyNumberFormat="1" applyFont="1" applyFill="1" applyBorder="1" applyAlignment="1">
      <alignment horizontal="center" vertical="top" wrapText="1"/>
    </xf>
    <xf numFmtId="1" fontId="20" fillId="0" borderId="0" xfId="0" applyNumberFormat="1" applyFont="1" applyBorder="1"/>
    <xf numFmtId="1" fontId="20" fillId="5" borderId="0" xfId="0" applyNumberFormat="1" applyFont="1" applyFill="1"/>
    <xf numFmtId="1" fontId="71" fillId="0" borderId="1" xfId="0" applyNumberFormat="1" applyFont="1" applyFill="1" applyBorder="1" applyAlignment="1">
      <alignment horizontal="center" vertical="center" wrapText="1"/>
    </xf>
    <xf numFmtId="1" fontId="26" fillId="0" borderId="6" xfId="0" applyNumberFormat="1" applyFont="1" applyFill="1" applyBorder="1" applyAlignment="1">
      <alignment horizontal="center" vertical="center"/>
    </xf>
    <xf numFmtId="1" fontId="26" fillId="0" borderId="2" xfId="0" applyNumberFormat="1" applyFont="1" applyFill="1" applyBorder="1" applyAlignment="1">
      <alignment horizontal="center" vertical="center"/>
    </xf>
    <xf numFmtId="164" fontId="71" fillId="2" borderId="0" xfId="0" applyNumberFormat="1" applyFont="1" applyFill="1" applyAlignment="1">
      <alignment horizontal="left"/>
    </xf>
    <xf numFmtId="9" fontId="71" fillId="2" borderId="0" xfId="150" applyFont="1" applyFill="1" applyAlignment="1">
      <alignment horizontal="left"/>
    </xf>
    <xf numFmtId="0" fontId="75" fillId="0" borderId="0" xfId="0" applyFont="1" applyAlignment="1">
      <alignment horizontal="center" vertical="top" wrapText="1"/>
    </xf>
    <xf numFmtId="0" fontId="20" fillId="0" borderId="0" xfId="0" applyFont="1"/>
    <xf numFmtId="0" fontId="20" fillId="0" borderId="0" xfId="0" applyFont="1" applyFill="1" applyBorder="1" applyAlignment="1">
      <alignment horizontal="left" vertical="top" wrapText="1"/>
    </xf>
    <xf numFmtId="0" fontId="0" fillId="0" borderId="0" xfId="0" applyAlignment="1">
      <alignment horizontal="center"/>
    </xf>
    <xf numFmtId="0" fontId="15" fillId="0" borderId="0" xfId="1" applyFont="1" applyAlignment="1">
      <alignment horizontal="center" vertical="top" wrapText="1"/>
    </xf>
    <xf numFmtId="0" fontId="19" fillId="0" borderId="0" xfId="2" applyFont="1" applyAlignment="1">
      <alignment horizontal="center"/>
    </xf>
    <xf numFmtId="0" fontId="20" fillId="0" borderId="0" xfId="2" applyAlignment="1">
      <alignment horizontal="center"/>
    </xf>
    <xf numFmtId="0" fontId="124" fillId="0" borderId="0" xfId="2" applyFont="1" applyAlignment="1">
      <alignment horizontal="left"/>
    </xf>
    <xf numFmtId="0" fontId="15" fillId="0" borderId="0" xfId="1" applyFont="1" applyAlignment="1">
      <alignment horizontal="center"/>
    </xf>
    <xf numFmtId="0" fontId="76" fillId="0" borderId="0" xfId="0" applyFont="1" applyAlignment="1">
      <alignment horizontal="justify" vertical="top" wrapText="1"/>
    </xf>
    <xf numFmtId="0" fontId="75" fillId="0" borderId="0" xfId="0" applyFont="1" applyAlignment="1">
      <alignment vertical="top"/>
    </xf>
    <xf numFmtId="1" fontId="20" fillId="2" borderId="2" xfId="0" applyNumberFormat="1" applyFont="1" applyFill="1" applyBorder="1" applyAlignment="1">
      <alignment horizontal="center"/>
    </xf>
    <xf numFmtId="0" fontId="75" fillId="0" borderId="0" xfId="0" applyFont="1" applyFill="1" applyAlignment="1">
      <alignment vertical="top" wrapText="1"/>
    </xf>
    <xf numFmtId="2" fontId="15" fillId="0" borderId="5" xfId="0" applyNumberFormat="1" applyFont="1" applyFill="1" applyBorder="1" applyAlignment="1">
      <alignment horizontal="center"/>
    </xf>
    <xf numFmtId="2" fontId="20" fillId="0" borderId="0" xfId="0" applyNumberFormat="1" applyFont="1" applyFill="1" applyBorder="1" applyAlignment="1">
      <alignment horizontal="center"/>
    </xf>
    <xf numFmtId="0" fontId="20" fillId="0" borderId="0" xfId="0" applyFont="1" applyFill="1" applyBorder="1" applyAlignment="1">
      <alignment horizontal="center"/>
    </xf>
    <xf numFmtId="2" fontId="71" fillId="0" borderId="0" xfId="0" applyNumberFormat="1" applyFont="1" applyFill="1" applyBorder="1" applyAlignment="1">
      <alignment horizontal="center"/>
    </xf>
    <xf numFmtId="0" fontId="15" fillId="0" borderId="0" xfId="1" applyFont="1" applyBorder="1" applyAlignment="1">
      <alignment vertical="top" wrapText="1"/>
    </xf>
    <xf numFmtId="0" fontId="72" fillId="0" borderId="0" xfId="0" applyFont="1" applyBorder="1" applyAlignment="1">
      <alignment horizontal="center"/>
    </xf>
    <xf numFmtId="0" fontId="15" fillId="0" borderId="0" xfId="238" applyFont="1" applyAlignment="1">
      <alignment horizontal="center"/>
    </xf>
    <xf numFmtId="0" fontId="15" fillId="0" borderId="2" xfId="238" applyFont="1" applyBorder="1" applyAlignment="1">
      <alignment horizontal="center"/>
    </xf>
    <xf numFmtId="0" fontId="15" fillId="0" borderId="2" xfId="238" applyFont="1" applyBorder="1" applyAlignment="1">
      <alignment horizontal="center" vertical="top" wrapText="1"/>
    </xf>
    <xf numFmtId="0" fontId="15" fillId="0" borderId="5" xfId="238" applyFont="1" applyBorder="1" applyAlignment="1">
      <alignment horizontal="center" vertical="top" wrapText="1"/>
    </xf>
    <xf numFmtId="0" fontId="71" fillId="0" borderId="1" xfId="238" applyFont="1" applyFill="1" applyBorder="1" applyAlignment="1">
      <alignment vertical="top" wrapText="1"/>
    </xf>
    <xf numFmtId="0" fontId="71" fillId="0" borderId="1" xfId="238" applyFont="1" applyFill="1" applyBorder="1" applyAlignment="1">
      <alignment horizontal="center" vertical="top" wrapText="1"/>
    </xf>
    <xf numFmtId="0" fontId="26" fillId="0" borderId="2" xfId="238" applyFont="1" applyFill="1" applyBorder="1" applyAlignment="1">
      <alignment horizontal="center"/>
    </xf>
    <xf numFmtId="0" fontId="107" fillId="2" borderId="2" xfId="238" applyFont="1" applyFill="1" applyBorder="1" applyAlignment="1">
      <alignment horizontal="right"/>
    </xf>
    <xf numFmtId="1" fontId="107" fillId="2" borderId="2" xfId="238" applyNumberFormat="1" applyFont="1" applyFill="1" applyBorder="1" applyAlignment="1">
      <alignment horizontal="right"/>
    </xf>
    <xf numFmtId="1" fontId="71" fillId="0" borderId="1" xfId="238" applyNumberFormat="1" applyFont="1" applyFill="1" applyBorder="1" applyAlignment="1">
      <alignment horizontal="center" vertical="top" wrapText="1"/>
    </xf>
    <xf numFmtId="1" fontId="26" fillId="0" borderId="2" xfId="238" applyNumberFormat="1" applyFont="1" applyFill="1" applyBorder="1" applyAlignment="1">
      <alignment horizontal="center"/>
    </xf>
    <xf numFmtId="0" fontId="15" fillId="0" borderId="2" xfId="238" applyFont="1" applyFill="1" applyBorder="1" applyAlignment="1">
      <alignment horizontal="center"/>
    </xf>
    <xf numFmtId="0" fontId="71" fillId="0" borderId="2" xfId="238" applyFont="1" applyFill="1" applyBorder="1" applyAlignment="1">
      <alignment vertical="top" wrapText="1"/>
    </xf>
    <xf numFmtId="0" fontId="71" fillId="0" borderId="2" xfId="238" applyFont="1" applyFill="1" applyBorder="1" applyAlignment="1">
      <alignment horizontal="center" vertical="top" wrapText="1"/>
    </xf>
    <xf numFmtId="0" fontId="127" fillId="0" borderId="2" xfId="238" applyFill="1" applyBorder="1"/>
    <xf numFmtId="1" fontId="71" fillId="0" borderId="2" xfId="238" applyNumberFormat="1" applyFont="1" applyFill="1" applyBorder="1" applyAlignment="1">
      <alignment horizontal="center" vertical="top" wrapText="1"/>
    </xf>
    <xf numFmtId="1" fontId="15" fillId="0" borderId="2" xfId="238" applyNumberFormat="1" applyFont="1" applyFill="1" applyBorder="1" applyAlignment="1">
      <alignment horizontal="center"/>
    </xf>
    <xf numFmtId="0" fontId="15" fillId="0" borderId="2" xfId="238" applyFont="1" applyBorder="1" applyAlignment="1">
      <alignment horizontal="center" vertical="top" wrapText="1"/>
    </xf>
    <xf numFmtId="0" fontId="15" fillId="0" borderId="5" xfId="238" applyFont="1" applyBorder="1" applyAlignment="1">
      <alignment horizontal="center" vertical="top" wrapText="1"/>
    </xf>
    <xf numFmtId="0" fontId="15" fillId="0" borderId="6" xfId="238" applyFont="1" applyBorder="1" applyAlignment="1">
      <alignment horizontal="center" vertical="top" wrapText="1"/>
    </xf>
    <xf numFmtId="0" fontId="15" fillId="0" borderId="6" xfId="238" applyFont="1" applyFill="1" applyBorder="1" applyAlignment="1">
      <alignment horizontal="center" vertical="top" wrapText="1"/>
    </xf>
    <xf numFmtId="0" fontId="15" fillId="0" borderId="2" xfId="238" applyFont="1" applyFill="1" applyBorder="1" applyAlignment="1">
      <alignment horizontal="center" vertical="top" wrapText="1"/>
    </xf>
    <xf numFmtId="0" fontId="15" fillId="0" borderId="9" xfId="238" applyFont="1" applyFill="1" applyBorder="1" applyAlignment="1">
      <alignment horizontal="center" vertical="top" wrapText="1"/>
    </xf>
    <xf numFmtId="0" fontId="15" fillId="0" borderId="2" xfId="238" applyFont="1" applyFill="1" applyBorder="1" applyAlignment="1">
      <alignment horizontal="center"/>
    </xf>
    <xf numFmtId="0" fontId="15" fillId="0" borderId="5" xfId="238" applyFont="1" applyBorder="1" applyAlignment="1">
      <alignment vertical="top" wrapText="1"/>
    </xf>
    <xf numFmtId="0" fontId="71" fillId="0" borderId="2" xfId="238" applyFont="1" applyFill="1" applyBorder="1" applyAlignment="1">
      <alignment vertical="top" wrapText="1"/>
    </xf>
    <xf numFmtId="0" fontId="71" fillId="0" borderId="2" xfId="238" applyFont="1" applyFill="1" applyBorder="1" applyAlignment="1">
      <alignment horizontal="center" vertical="top" wrapText="1"/>
    </xf>
    <xf numFmtId="0" fontId="127" fillId="0" borderId="2" xfId="238" applyFill="1" applyBorder="1"/>
    <xf numFmtId="0" fontId="72" fillId="0" borderId="2" xfId="238" applyFont="1" applyFill="1" applyBorder="1" applyAlignment="1">
      <alignment horizontal="center"/>
    </xf>
    <xf numFmtId="1" fontId="72" fillId="0" borderId="2" xfId="238" applyNumberFormat="1" applyFont="1" applyFill="1" applyBorder="1" applyAlignment="1">
      <alignment horizontal="center"/>
    </xf>
    <xf numFmtId="1" fontId="71" fillId="0" borderId="2" xfId="238" applyNumberFormat="1" applyFont="1" applyFill="1" applyBorder="1" applyAlignment="1">
      <alignment horizontal="center" vertical="top" wrapText="1"/>
    </xf>
    <xf numFmtId="0" fontId="71" fillId="0" borderId="2" xfId="238" applyFont="1" applyFill="1" applyBorder="1" applyAlignment="1">
      <alignment horizontal="left" vertical="top" wrapText="1"/>
    </xf>
    <xf numFmtId="0" fontId="82" fillId="0" borderId="2" xfId="238" applyFont="1" applyBorder="1" applyAlignment="1">
      <alignment horizontal="right" vertical="top" wrapText="1"/>
    </xf>
    <xf numFmtId="1" fontId="20" fillId="0" borderId="0" xfId="0" applyNumberFormat="1" applyFont="1"/>
    <xf numFmtId="2" fontId="20" fillId="5" borderId="0" xfId="150" applyNumberFormat="1" applyFont="1" applyFill="1"/>
    <xf numFmtId="167" fontId="20" fillId="5" borderId="0" xfId="0" applyNumberFormat="1" applyFont="1" applyFill="1"/>
    <xf numFmtId="2" fontId="20" fillId="0" borderId="0" xfId="0" applyNumberFormat="1" applyFont="1"/>
    <xf numFmtId="9" fontId="0" fillId="0" borderId="0" xfId="150" applyFont="1" applyAlignment="1">
      <alignment horizontal="center"/>
    </xf>
    <xf numFmtId="0" fontId="28" fillId="0" borderId="0" xfId="0" applyFont="1" applyAlignment="1">
      <alignment horizontal="center"/>
    </xf>
    <xf numFmtId="0" fontId="55" fillId="0" borderId="0" xfId="0" applyFont="1" applyAlignment="1">
      <alignment horizontal="center" wrapText="1"/>
    </xf>
    <xf numFmtId="0" fontId="73" fillId="0" borderId="0" xfId="0" applyFont="1" applyBorder="1" applyAlignment="1">
      <alignment horizontal="left" wrapText="1"/>
    </xf>
    <xf numFmtId="0" fontId="73" fillId="0" borderId="2" xfId="0" applyFont="1" applyBorder="1" applyAlignment="1">
      <alignment horizontal="center"/>
    </xf>
    <xf numFmtId="0" fontId="73" fillId="0" borderId="2" xfId="0" applyFont="1" applyBorder="1" applyAlignment="1">
      <alignment horizontal="center" wrapText="1"/>
    </xf>
    <xf numFmtId="0" fontId="73" fillId="0" borderId="2" xfId="0" applyFont="1" applyBorder="1" applyAlignment="1">
      <alignment horizontal="center" vertical="top" wrapText="1"/>
    </xf>
    <xf numFmtId="0" fontId="75" fillId="0" borderId="0" xfId="0" applyFont="1" applyAlignment="1">
      <alignment horizontal="center" vertical="top" wrapText="1"/>
    </xf>
    <xf numFmtId="0" fontId="75" fillId="0" borderId="0" xfId="0" applyFont="1" applyAlignment="1">
      <alignment horizontal="center" vertical="top"/>
    </xf>
    <xf numFmtId="0" fontId="73" fillId="0" borderId="2" xfId="0" applyFont="1" applyBorder="1" applyAlignment="1">
      <alignment horizontal="center" vertical="top"/>
    </xf>
    <xf numFmtId="0" fontId="76" fillId="0" borderId="0" xfId="0" applyFont="1" applyBorder="1" applyAlignment="1">
      <alignment horizontal="center"/>
    </xf>
    <xf numFmtId="0" fontId="73" fillId="0" borderId="0" xfId="0" applyFont="1" applyBorder="1" applyAlignment="1">
      <alignment horizontal="left" vertical="top" wrapText="1"/>
    </xf>
    <xf numFmtId="0" fontId="73" fillId="0" borderId="12" xfId="0" applyFont="1" applyBorder="1" applyAlignment="1">
      <alignment horizontal="center"/>
    </xf>
    <xf numFmtId="0" fontId="73" fillId="0" borderId="13" xfId="0" applyFont="1" applyBorder="1" applyAlignment="1">
      <alignment horizontal="center"/>
    </xf>
    <xf numFmtId="0" fontId="73" fillId="0" borderId="14" xfId="0" applyFont="1" applyBorder="1" applyAlignment="1">
      <alignment horizontal="center"/>
    </xf>
    <xf numFmtId="0" fontId="73" fillId="0" borderId="11" xfId="0" applyFont="1" applyBorder="1" applyAlignment="1">
      <alignment horizontal="center"/>
    </xf>
    <xf numFmtId="0" fontId="73" fillId="0" borderId="0" xfId="0" applyFont="1" applyBorder="1" applyAlignment="1">
      <alignment horizontal="center"/>
    </xf>
    <xf numFmtId="0" fontId="73" fillId="0" borderId="17" xfId="0" applyFont="1" applyBorder="1" applyAlignment="1">
      <alignment horizontal="center"/>
    </xf>
    <xf numFmtId="0" fontId="73" fillId="0" borderId="8" xfId="0" applyFont="1" applyBorder="1" applyAlignment="1">
      <alignment horizontal="center"/>
    </xf>
    <xf numFmtId="0" fontId="73" fillId="0" borderId="7" xfId="0" applyFont="1" applyBorder="1" applyAlignment="1">
      <alignment horizontal="center"/>
    </xf>
    <xf numFmtId="0" fontId="73" fillId="0" borderId="15" xfId="0" applyFont="1" applyBorder="1" applyAlignment="1">
      <alignment horizontal="center"/>
    </xf>
    <xf numFmtId="0" fontId="15" fillId="0" borderId="2" xfId="0" applyFont="1" applyBorder="1" applyAlignment="1">
      <alignment horizontal="center" vertical="top" wrapText="1"/>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71" fillId="0" borderId="2" xfId="0" applyFont="1" applyBorder="1" applyAlignment="1">
      <alignment horizontal="left"/>
    </xf>
    <xf numFmtId="0" fontId="73" fillId="0" borderId="2" xfId="0" applyFont="1" applyBorder="1" applyAlignment="1">
      <alignment horizontal="left"/>
    </xf>
    <xf numFmtId="0" fontId="30" fillId="0" borderId="5" xfId="0" quotePrefix="1" applyFont="1" applyBorder="1" applyAlignment="1">
      <alignment horizontal="center" vertical="top" wrapText="1"/>
    </xf>
    <xf numFmtId="0" fontId="30" fillId="0" borderId="6" xfId="0" quotePrefix="1" applyFont="1" applyBorder="1" applyAlignment="1">
      <alignment horizontal="center" vertical="top" wrapText="1"/>
    </xf>
    <xf numFmtId="0" fontId="72" fillId="0" borderId="2" xfId="0" applyFont="1" applyBorder="1" applyAlignment="1">
      <alignment horizontal="left"/>
    </xf>
    <xf numFmtId="0" fontId="30" fillId="0" borderId="2" xfId="0" quotePrefix="1" applyFont="1" applyBorder="1" applyAlignment="1">
      <alignment horizontal="center" vertical="top" wrapText="1"/>
    </xf>
    <xf numFmtId="0" fontId="30" fillId="0" borderId="9" xfId="0" quotePrefix="1" applyFont="1" applyBorder="1" applyAlignment="1">
      <alignment horizontal="center" vertical="top" wrapText="1"/>
    </xf>
    <xf numFmtId="0" fontId="73" fillId="0" borderId="2" xfId="0" applyFont="1" applyBorder="1" applyAlignment="1">
      <alignment horizontal="left" vertical="top" wrapText="1"/>
    </xf>
    <xf numFmtId="0" fontId="15" fillId="0" borderId="2" xfId="0" applyFont="1" applyBorder="1" applyAlignment="1">
      <alignment horizontal="center"/>
    </xf>
    <xf numFmtId="0" fontId="15" fillId="0" borderId="0" xfId="0" applyFont="1" applyAlignment="1">
      <alignment horizontal="left" vertical="top" wrapText="1"/>
    </xf>
    <xf numFmtId="0" fontId="20" fillId="0" borderId="2" xfId="0" applyFont="1" applyBorder="1" applyAlignment="1">
      <alignment horizontal="center"/>
    </xf>
    <xf numFmtId="0" fontId="27" fillId="0" borderId="0" xfId="0" applyFont="1" applyAlignment="1">
      <alignment horizontal="right"/>
    </xf>
    <xf numFmtId="0" fontId="19" fillId="0" borderId="0" xfId="0" applyFont="1" applyAlignment="1">
      <alignment horizontal="center"/>
    </xf>
    <xf numFmtId="0" fontId="24" fillId="0" borderId="0" xfId="0" applyFont="1" applyAlignment="1">
      <alignment horizontal="center"/>
    </xf>
    <xf numFmtId="0" fontId="18" fillId="0" borderId="0" xfId="0" applyFont="1" applyAlignment="1">
      <alignment horizontal="center"/>
    </xf>
    <xf numFmtId="0" fontId="15" fillId="0" borderId="0" xfId="0" applyFont="1" applyAlignment="1">
      <alignment horizontal="left"/>
    </xf>
    <xf numFmtId="0" fontId="15" fillId="0" borderId="0" xfId="0" applyFont="1" applyAlignment="1">
      <alignment horizontal="center"/>
    </xf>
    <xf numFmtId="0" fontId="15" fillId="0" borderId="2" xfId="0" applyFont="1" applyBorder="1" applyAlignment="1">
      <alignment horizontal="center" vertical="top"/>
    </xf>
    <xf numFmtId="0" fontId="15" fillId="0" borderId="5" xfId="0" applyFont="1" applyBorder="1" applyAlignment="1">
      <alignment horizontal="center"/>
    </xf>
    <xf numFmtId="0" fontId="15" fillId="0" borderId="6" xfId="0" applyFont="1" applyBorder="1" applyAlignment="1">
      <alignment horizontal="center"/>
    </xf>
    <xf numFmtId="0" fontId="15" fillId="0" borderId="0" xfId="0" applyFont="1" applyBorder="1" applyAlignment="1">
      <alignment horizontal="left"/>
    </xf>
    <xf numFmtId="0" fontId="15" fillId="0" borderId="2" xfId="0" applyFont="1" applyBorder="1" applyAlignment="1">
      <alignment horizontal="center" wrapText="1"/>
    </xf>
    <xf numFmtId="0" fontId="15" fillId="0" borderId="5" xfId="0" applyFont="1" applyBorder="1" applyAlignment="1">
      <alignment horizontal="center" wrapText="1"/>
    </xf>
    <xf numFmtId="0" fontId="15" fillId="0" borderId="6" xfId="0" applyFont="1" applyBorder="1" applyAlignment="1">
      <alignment horizontal="center" wrapText="1"/>
    </xf>
    <xf numFmtId="0" fontId="15" fillId="0" borderId="2" xfId="0" applyFont="1" applyBorder="1" applyAlignment="1">
      <alignment horizontal="center" vertical="center"/>
    </xf>
    <xf numFmtId="0" fontId="15" fillId="6" borderId="0" xfId="0" applyFont="1" applyFill="1" applyAlignment="1">
      <alignment horizontal="left"/>
    </xf>
    <xf numFmtId="0" fontId="15" fillId="0" borderId="1" xfId="0" applyFont="1" applyBorder="1" applyAlignment="1">
      <alignment vertical="top"/>
    </xf>
    <xf numFmtId="0" fontId="15" fillId="0" borderId="3" xfId="0" applyFont="1" applyBorder="1" applyAlignment="1">
      <alignment vertical="top"/>
    </xf>
    <xf numFmtId="0" fontId="15" fillId="0" borderId="0" xfId="0" applyFont="1" applyAlignment="1">
      <alignment horizontal="center" vertical="top" wrapText="1"/>
    </xf>
    <xf numFmtId="0" fontId="15" fillId="0" borderId="12" xfId="0" applyFont="1" applyBorder="1" applyAlignment="1">
      <alignment horizontal="center" vertical="top"/>
    </xf>
    <xf numFmtId="0" fontId="15" fillId="0" borderId="13" xfId="0" applyFont="1" applyBorder="1" applyAlignment="1">
      <alignment horizontal="center" vertical="top"/>
    </xf>
    <xf numFmtId="0" fontId="15" fillId="0" borderId="14" xfId="0" applyFont="1" applyBorder="1" applyAlignment="1">
      <alignment horizontal="center" vertical="top"/>
    </xf>
    <xf numFmtId="0" fontId="15" fillId="0" borderId="8" xfId="0" applyFont="1" applyBorder="1" applyAlignment="1">
      <alignment horizontal="center" vertical="top"/>
    </xf>
    <xf numFmtId="0" fontId="15" fillId="0" borderId="7" xfId="0" applyFont="1" applyBorder="1" applyAlignment="1">
      <alignment horizontal="center" vertical="top"/>
    </xf>
    <xf numFmtId="0" fontId="15" fillId="0" borderId="15" xfId="0" applyFont="1" applyBorder="1" applyAlignment="1">
      <alignment horizontal="center" vertical="top"/>
    </xf>
    <xf numFmtId="0" fontId="15" fillId="0" borderId="9" xfId="0" applyFont="1" applyBorder="1" applyAlignment="1">
      <alignment horizontal="center"/>
    </xf>
    <xf numFmtId="0" fontId="15" fillId="0" borderId="12" xfId="0" applyFont="1" applyBorder="1" applyAlignment="1">
      <alignment horizontal="center"/>
    </xf>
    <xf numFmtId="0" fontId="15" fillId="0" borderId="13" xfId="0" applyFont="1" applyBorder="1" applyAlignment="1">
      <alignment horizontal="center"/>
    </xf>
    <xf numFmtId="0" fontId="15" fillId="0" borderId="14" xfId="0" applyFont="1" applyBorder="1" applyAlignment="1">
      <alignment horizontal="center"/>
    </xf>
    <xf numFmtId="0" fontId="58" fillId="0" borderId="7" xfId="0" applyFont="1" applyBorder="1" applyAlignment="1">
      <alignment horizontal="center"/>
    </xf>
    <xf numFmtId="0" fontId="15" fillId="0" borderId="12" xfId="0" applyFont="1" applyBorder="1" applyAlignment="1">
      <alignment horizontal="center" vertical="top" wrapText="1"/>
    </xf>
    <xf numFmtId="0" fontId="15" fillId="0" borderId="13" xfId="0" applyFont="1" applyBorder="1" applyAlignment="1">
      <alignment horizontal="center" vertical="top" wrapText="1"/>
    </xf>
    <xf numFmtId="0" fontId="15" fillId="0" borderId="8" xfId="0" applyFont="1" applyBorder="1" applyAlignment="1">
      <alignment horizontal="center" vertical="top" wrapText="1"/>
    </xf>
    <xf numFmtId="0" fontId="15" fillId="0" borderId="7" xfId="0" applyFont="1" applyBorder="1" applyAlignment="1">
      <alignment horizontal="center" vertical="top" wrapText="1"/>
    </xf>
    <xf numFmtId="2" fontId="112" fillId="2" borderId="5" xfId="0" applyNumberFormat="1" applyFont="1" applyFill="1" applyBorder="1" applyAlignment="1">
      <alignment horizontal="center"/>
    </xf>
    <xf numFmtId="2" fontId="112" fillId="2" borderId="6" xfId="0" applyNumberFormat="1" applyFont="1" applyFill="1" applyBorder="1" applyAlignment="1">
      <alignment horizontal="center"/>
    </xf>
    <xf numFmtId="2" fontId="0" fillId="2" borderId="5" xfId="0" applyNumberFormat="1" applyFill="1" applyBorder="1" applyAlignment="1">
      <alignment horizontal="center"/>
    </xf>
    <xf numFmtId="2" fontId="0" fillId="2" borderId="6" xfId="0" applyNumberFormat="1" applyFill="1" applyBorder="1" applyAlignment="1">
      <alignment horizontal="center"/>
    </xf>
    <xf numFmtId="2" fontId="20" fillId="2" borderId="5" xfId="0" applyNumberFormat="1" applyFont="1" applyFill="1" applyBorder="1" applyAlignment="1">
      <alignment horizontal="center" vertical="center"/>
    </xf>
    <xf numFmtId="2" fontId="20" fillId="2" borderId="6" xfId="0" applyNumberFormat="1" applyFont="1" applyFill="1" applyBorder="1" applyAlignment="1">
      <alignment horizontal="center" vertical="center"/>
    </xf>
    <xf numFmtId="2" fontId="15" fillId="2" borderId="5" xfId="0" applyNumberFormat="1" applyFont="1" applyFill="1" applyBorder="1" applyAlignment="1">
      <alignment horizontal="center" vertical="center"/>
    </xf>
    <xf numFmtId="2" fontId="15" fillId="2" borderId="6" xfId="0" applyNumberFormat="1" applyFont="1" applyFill="1" applyBorder="1" applyAlignment="1">
      <alignment horizontal="center" vertical="center"/>
    </xf>
    <xf numFmtId="2" fontId="112" fillId="2" borderId="5" xfId="0" applyNumberFormat="1" applyFont="1" applyFill="1" applyBorder="1" applyAlignment="1">
      <alignment horizontal="center" vertical="center"/>
    </xf>
    <xf numFmtId="2" fontId="112" fillId="2" borderId="6" xfId="0" applyNumberFormat="1" applyFont="1" applyFill="1" applyBorder="1" applyAlignment="1">
      <alignment horizontal="center" vertical="center"/>
    </xf>
    <xf numFmtId="0" fontId="29" fillId="0" borderId="0" xfId="0" applyFont="1" applyAlignment="1">
      <alignment horizontal="center"/>
    </xf>
    <xf numFmtId="2" fontId="0" fillId="2" borderId="9" xfId="0" applyNumberFormat="1" applyFill="1" applyBorder="1" applyAlignment="1">
      <alignment horizontal="center"/>
    </xf>
    <xf numFmtId="2" fontId="15" fillId="2" borderId="5" xfId="0" applyNumberFormat="1" applyFont="1" applyFill="1" applyBorder="1" applyAlignment="1">
      <alignment horizontal="center"/>
    </xf>
    <xf numFmtId="2" fontId="15" fillId="2" borderId="6" xfId="0" applyNumberFormat="1" applyFont="1"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2" fontId="89" fillId="2" borderId="5" xfId="0" applyNumberFormat="1" applyFont="1" applyFill="1" applyBorder="1" applyAlignment="1">
      <alignment horizontal="center"/>
    </xf>
    <xf numFmtId="2" fontId="89" fillId="2" borderId="6" xfId="0" applyNumberFormat="1" applyFont="1" applyFill="1" applyBorder="1" applyAlignment="1">
      <alignment horizontal="center"/>
    </xf>
    <xf numFmtId="0" fontId="15" fillId="2" borderId="6" xfId="0" applyFont="1" applyFill="1" applyBorder="1" applyAlignment="1">
      <alignment horizontal="center"/>
    </xf>
    <xf numFmtId="0" fontId="15" fillId="0" borderId="7" xfId="4" applyFont="1" applyBorder="1" applyAlignment="1">
      <alignment horizontal="left"/>
    </xf>
    <xf numFmtId="0" fontId="25" fillId="0" borderId="5" xfId="4" applyFont="1" applyBorder="1" applyAlignment="1">
      <alignment horizontal="center" vertical="top" wrapText="1"/>
    </xf>
    <xf numFmtId="0" fontId="25" fillId="0" borderId="6" xfId="4" applyFont="1" applyBorder="1" applyAlignment="1">
      <alignment horizontal="center" vertical="top" wrapText="1"/>
    </xf>
    <xf numFmtId="0" fontId="26" fillId="0" borderId="0" xfId="4" applyFont="1" applyAlignment="1">
      <alignment horizontal="left"/>
    </xf>
    <xf numFmtId="0" fontId="28" fillId="0" borderId="1" xfId="4" applyFont="1" applyBorder="1" applyAlignment="1">
      <alignment horizontal="center" vertical="top" wrapText="1"/>
    </xf>
    <xf numFmtId="0" fontId="28" fillId="0" borderId="10" xfId="4" applyFont="1" applyBorder="1" applyAlignment="1">
      <alignment horizontal="center" vertical="top" wrapText="1"/>
    </xf>
    <xf numFmtId="0" fontId="28" fillId="0" borderId="3" xfId="4" applyFont="1" applyBorder="1" applyAlignment="1">
      <alignment horizontal="center" vertical="top" wrapText="1"/>
    </xf>
    <xf numFmtId="0" fontId="28" fillId="0" borderId="5" xfId="4" applyFont="1" applyBorder="1" applyAlignment="1">
      <alignment horizontal="center" vertical="center" wrapText="1"/>
    </xf>
    <xf numFmtId="0" fontId="28" fillId="0" borderId="9" xfId="4" applyFont="1" applyBorder="1" applyAlignment="1">
      <alignment horizontal="center" vertical="center" wrapText="1"/>
    </xf>
    <xf numFmtId="0" fontId="28" fillId="0" borderId="6" xfId="4" applyFont="1" applyBorder="1" applyAlignment="1">
      <alignment horizontal="center" vertical="center" wrapText="1"/>
    </xf>
    <xf numFmtId="0" fontId="28" fillId="0" borderId="1" xfId="4" applyFont="1" applyBorder="1" applyAlignment="1">
      <alignment horizontal="center" vertical="center" wrapText="1"/>
    </xf>
    <xf numFmtId="0" fontId="28" fillId="0" borderId="10" xfId="4" applyFont="1" applyBorder="1" applyAlignment="1">
      <alignment horizontal="center" vertical="center" wrapText="1"/>
    </xf>
    <xf numFmtId="0" fontId="28" fillId="0" borderId="3" xfId="4" applyFont="1" applyBorder="1" applyAlignment="1">
      <alignment horizontal="center" vertical="center" wrapText="1"/>
    </xf>
    <xf numFmtId="0" fontId="28" fillId="0" borderId="5" xfId="4" applyFont="1" applyBorder="1" applyAlignment="1">
      <alignment horizontal="center" vertical="top" wrapText="1"/>
    </xf>
    <xf numFmtId="0" fontId="28" fillId="0" borderId="9" xfId="4" applyFont="1" applyBorder="1" applyAlignment="1">
      <alignment horizontal="center" vertical="top" wrapText="1"/>
    </xf>
    <xf numFmtId="0" fontId="28" fillId="0" borderId="6" xfId="4" applyFont="1" applyBorder="1" applyAlignment="1">
      <alignment horizontal="center" vertical="top" wrapText="1"/>
    </xf>
    <xf numFmtId="0" fontId="28" fillId="0" borderId="12" xfId="4" applyFont="1" applyBorder="1" applyAlignment="1">
      <alignment horizontal="center" vertical="top" wrapText="1"/>
    </xf>
    <xf numFmtId="0" fontId="28" fillId="0" borderId="13" xfId="4" applyFont="1" applyBorder="1" applyAlignment="1">
      <alignment horizontal="center" vertical="top" wrapText="1"/>
    </xf>
    <xf numFmtId="0" fontId="28" fillId="0" borderId="14" xfId="4" applyFont="1" applyBorder="1" applyAlignment="1">
      <alignment horizontal="center" vertical="top" wrapText="1"/>
    </xf>
    <xf numFmtId="0" fontId="28" fillId="0" borderId="8" xfId="4" applyFont="1" applyBorder="1" applyAlignment="1">
      <alignment horizontal="center" vertical="top" wrapText="1"/>
    </xf>
    <xf numFmtId="0" fontId="28" fillId="0" borderId="7" xfId="4" applyFont="1" applyBorder="1" applyAlignment="1">
      <alignment horizontal="center" vertical="top" wrapText="1"/>
    </xf>
    <xf numFmtId="0" fontId="28" fillId="0" borderId="15" xfId="4" applyFont="1" applyBorder="1" applyAlignment="1">
      <alignment horizontal="center" vertical="top" wrapText="1"/>
    </xf>
    <xf numFmtId="0" fontId="28" fillId="0" borderId="12" xfId="4" applyFont="1" applyBorder="1" applyAlignment="1">
      <alignment horizontal="center" vertical="center" wrapText="1"/>
    </xf>
    <xf numFmtId="0" fontId="28" fillId="0" borderId="13" xfId="4" applyFont="1" applyBorder="1" applyAlignment="1">
      <alignment horizontal="center" vertical="center" wrapText="1"/>
    </xf>
    <xf numFmtId="0" fontId="28" fillId="0" borderId="14" xfId="4" applyFont="1" applyBorder="1" applyAlignment="1">
      <alignment horizontal="center" vertical="center" wrapText="1"/>
    </xf>
    <xf numFmtId="0" fontId="28" fillId="0" borderId="8" xfId="4" applyFont="1" applyBorder="1" applyAlignment="1">
      <alignment horizontal="center" vertical="center" wrapText="1"/>
    </xf>
    <xf numFmtId="0" fontId="28" fillId="0" borderId="7" xfId="4" applyFont="1" applyBorder="1" applyAlignment="1">
      <alignment horizontal="center" vertical="center" wrapText="1"/>
    </xf>
    <xf numFmtId="0" fontId="28" fillId="0" borderId="15" xfId="4" applyFont="1" applyBorder="1" applyAlignment="1">
      <alignment horizontal="center" vertical="center" wrapText="1"/>
    </xf>
    <xf numFmtId="0" fontId="24" fillId="0" borderId="0" xfId="2" applyFont="1" applyAlignment="1">
      <alignment horizontal="center"/>
    </xf>
    <xf numFmtId="0" fontId="18" fillId="0" borderId="0" xfId="2" applyFont="1" applyAlignment="1">
      <alignment horizontal="center"/>
    </xf>
    <xf numFmtId="0" fontId="39" fillId="0" borderId="0" xfId="2" applyFont="1" applyAlignment="1">
      <alignment horizontal="center"/>
    </xf>
    <xf numFmtId="0" fontId="44" fillId="0" borderId="0" xfId="2" applyFont="1" applyAlignment="1">
      <alignment horizontal="center"/>
    </xf>
    <xf numFmtId="0" fontId="30" fillId="0" borderId="7" xfId="4" applyFont="1" applyBorder="1" applyAlignment="1">
      <alignment horizontal="center"/>
    </xf>
    <xf numFmtId="0" fontId="15" fillId="0" borderId="13" xfId="0" applyFont="1" applyBorder="1" applyAlignment="1">
      <alignment horizontal="left"/>
    </xf>
    <xf numFmtId="0" fontId="45" fillId="0" borderId="0" xfId="0" applyFont="1" applyFill="1" applyAlignment="1">
      <alignment horizontal="center"/>
    </xf>
    <xf numFmtId="0" fontId="46" fillId="0" borderId="0" xfId="0" applyFont="1" applyFill="1" applyAlignment="1">
      <alignment horizontal="center"/>
    </xf>
    <xf numFmtId="0" fontId="45" fillId="0" borderId="0" xfId="0" applyFont="1" applyFill="1" applyAlignment="1">
      <alignment horizontal="center" wrapText="1"/>
    </xf>
    <xf numFmtId="0" fontId="30" fillId="0" borderId="7" xfId="0" applyFont="1" applyFill="1" applyBorder="1" applyAlignment="1">
      <alignment horizontal="right"/>
    </xf>
    <xf numFmtId="0" fontId="15" fillId="0" borderId="0" xfId="4" applyFont="1" applyAlignment="1">
      <alignment horizontal="left"/>
    </xf>
    <xf numFmtId="0" fontId="30" fillId="0" borderId="0" xfId="0" applyFont="1" applyBorder="1" applyAlignment="1">
      <alignment horizontal="center"/>
    </xf>
    <xf numFmtId="0" fontId="16" fillId="0" borderId="0" xfId="0" applyFont="1" applyAlignment="1">
      <alignment horizontal="center"/>
    </xf>
    <xf numFmtId="0" fontId="15" fillId="0" borderId="1" xfId="0" applyFont="1" applyBorder="1" applyAlignment="1">
      <alignment horizontal="center" vertical="top" wrapText="1"/>
    </xf>
    <xf numFmtId="0" fontId="15" fillId="0" borderId="3" xfId="0" applyFont="1" applyBorder="1" applyAlignment="1">
      <alignment horizontal="center" vertical="top" wrapText="1"/>
    </xf>
    <xf numFmtId="0" fontId="15" fillId="0" borderId="4" xfId="0" applyFont="1" applyBorder="1" applyAlignment="1">
      <alignment horizontal="center"/>
    </xf>
    <xf numFmtId="0" fontId="25" fillId="0" borderId="0" xfId="0" applyFont="1" applyAlignment="1">
      <alignment horizontal="center"/>
    </xf>
    <xf numFmtId="0" fontId="18" fillId="0" borderId="0" xfId="0" applyFont="1" applyAlignment="1">
      <alignment horizontal="center" wrapText="1"/>
    </xf>
    <xf numFmtId="0" fontId="15" fillId="0" borderId="6" xfId="0" applyFont="1" applyBorder="1" applyAlignment="1">
      <alignment horizontal="center" vertical="top"/>
    </xf>
    <xf numFmtId="0" fontId="15" fillId="0" borderId="9" xfId="0" applyFont="1" applyBorder="1" applyAlignment="1">
      <alignment horizontal="center" wrapText="1"/>
    </xf>
    <xf numFmtId="0" fontId="30" fillId="0" borderId="7" xfId="0" applyFont="1" applyBorder="1" applyAlignment="1">
      <alignment horizontal="right"/>
    </xf>
    <xf numFmtId="0" fontId="15" fillId="0" borderId="7" xfId="4" applyFont="1" applyBorder="1" applyAlignment="1">
      <alignment horizontal="center"/>
    </xf>
    <xf numFmtId="0" fontId="15" fillId="0" borderId="6" xfId="238" applyFont="1" applyBorder="1" applyAlignment="1">
      <alignment horizontal="center" vertical="top"/>
    </xf>
    <xf numFmtId="0" fontId="15" fillId="0" borderId="2" xfId="238" applyFont="1" applyBorder="1" applyAlignment="1">
      <alignment horizontal="center" vertical="top"/>
    </xf>
    <xf numFmtId="0" fontId="15" fillId="0" borderId="5" xfId="238" applyFont="1" applyBorder="1" applyAlignment="1">
      <alignment horizontal="center" vertical="top" wrapText="1"/>
    </xf>
    <xf numFmtId="0" fontId="15" fillId="0" borderId="9" xfId="238" applyFont="1" applyBorder="1" applyAlignment="1">
      <alignment horizontal="center" vertical="top" wrapText="1"/>
    </xf>
    <xf numFmtId="0" fontId="15" fillId="0" borderId="6" xfId="238" applyFont="1" applyBorder="1" applyAlignment="1">
      <alignment horizontal="center" vertical="top" wrapText="1"/>
    </xf>
    <xf numFmtId="0" fontId="15" fillId="0" borderId="2" xfId="238" applyFont="1" applyBorder="1" applyAlignment="1">
      <alignment horizontal="center" vertical="top" wrapText="1"/>
    </xf>
    <xf numFmtId="0" fontId="15" fillId="0" borderId="5" xfId="238" applyFont="1" applyBorder="1" applyAlignment="1">
      <alignment horizontal="center" vertical="top"/>
    </xf>
    <xf numFmtId="0" fontId="45" fillId="0" borderId="0" xfId="0" applyFont="1" applyAlignment="1">
      <alignment horizontal="center"/>
    </xf>
    <xf numFmtId="0" fontId="46" fillId="0" borderId="0" xfId="0" applyFont="1" applyAlignment="1">
      <alignment horizontal="center"/>
    </xf>
    <xf numFmtId="0" fontId="45" fillId="0" borderId="0" xfId="0" applyFont="1" applyAlignment="1">
      <alignment horizontal="center" wrapText="1"/>
    </xf>
    <xf numFmtId="0" fontId="30" fillId="0" borderId="7" xfId="0" applyFont="1" applyBorder="1" applyAlignment="1">
      <alignment horizontal="center"/>
    </xf>
    <xf numFmtId="0" fontId="20" fillId="0" borderId="0" xfId="0" applyFont="1"/>
    <xf numFmtId="0" fontId="15" fillId="0" borderId="5" xfId="238" applyFont="1" applyBorder="1" applyAlignment="1">
      <alignment horizontal="center"/>
    </xf>
    <xf numFmtId="0" fontId="15" fillId="0" borderId="9" xfId="238" applyFont="1" applyBorder="1" applyAlignment="1">
      <alignment horizontal="center"/>
    </xf>
    <xf numFmtId="0" fontId="15" fillId="0" borderId="6" xfId="238" applyFont="1" applyBorder="1" applyAlignment="1">
      <alignment horizontal="center"/>
    </xf>
    <xf numFmtId="0" fontId="88"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1" xfId="0" applyFont="1" applyBorder="1" applyAlignment="1">
      <alignment horizontal="center" vertical="center"/>
    </xf>
    <xf numFmtId="0" fontId="20" fillId="0" borderId="0" xfId="0" applyFont="1" applyBorder="1" applyAlignment="1">
      <alignment horizontal="center" vertical="center"/>
    </xf>
    <xf numFmtId="0" fontId="20" fillId="0" borderId="1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xf>
    <xf numFmtId="0" fontId="20" fillId="0" borderId="15" xfId="0" applyFont="1" applyBorder="1" applyAlignment="1">
      <alignment horizontal="center" vertical="center"/>
    </xf>
    <xf numFmtId="0" fontId="30" fillId="0" borderId="7" xfId="0" applyFont="1" applyFill="1" applyBorder="1" applyAlignment="1">
      <alignment horizontal="center"/>
    </xf>
    <xf numFmtId="0" fontId="24" fillId="0" borderId="0" xfId="0" applyFont="1" applyFill="1" applyAlignment="1">
      <alignment horizontal="center"/>
    </xf>
    <xf numFmtId="0" fontId="25" fillId="0" borderId="0" xfId="0" applyFont="1" applyFill="1" applyAlignment="1">
      <alignment horizontal="center"/>
    </xf>
    <xf numFmtId="0" fontId="18" fillId="0" borderId="0" xfId="0" applyFont="1" applyFill="1" applyAlignment="1">
      <alignment horizontal="center" wrapText="1"/>
    </xf>
    <xf numFmtId="0" fontId="15" fillId="0" borderId="0" xfId="0" applyFont="1" applyFill="1" applyAlignment="1">
      <alignment horizontal="left"/>
    </xf>
    <xf numFmtId="0" fontId="15" fillId="0" borderId="0" xfId="0" applyFont="1" applyFill="1" applyBorder="1" applyAlignment="1">
      <alignment horizontal="right"/>
    </xf>
    <xf numFmtId="0" fontId="15" fillId="0" borderId="2" xfId="0" applyFont="1" applyFill="1" applyBorder="1" applyAlignment="1">
      <alignment horizontal="center" vertical="top" wrapText="1"/>
    </xf>
    <xf numFmtId="0" fontId="15" fillId="0" borderId="5" xfId="0" applyFont="1" applyFill="1" applyBorder="1" applyAlignment="1">
      <alignment horizontal="center" vertical="top" wrapText="1"/>
    </xf>
    <xf numFmtId="0" fontId="15" fillId="0" borderId="9" xfId="0" applyFont="1" applyFill="1" applyBorder="1" applyAlignment="1">
      <alignment horizontal="center" vertical="top" wrapText="1"/>
    </xf>
    <xf numFmtId="0" fontId="27" fillId="0" borderId="0" xfId="0" applyFont="1" applyFill="1" applyAlignment="1">
      <alignment horizontal="left"/>
    </xf>
    <xf numFmtId="0" fontId="17" fillId="0" borderId="0" xfId="0" applyFont="1" applyFill="1" applyAlignment="1">
      <alignment horizontal="center"/>
    </xf>
    <xf numFmtId="0" fontId="27" fillId="0" borderId="0" xfId="0" applyFont="1" applyFill="1" applyAlignment="1">
      <alignment horizontal="right"/>
    </xf>
    <xf numFmtId="0" fontId="19" fillId="0" borderId="0" xfId="1" applyFont="1" applyFill="1" applyAlignment="1">
      <alignment horizontal="center"/>
    </xf>
    <xf numFmtId="0" fontId="24" fillId="0" borderId="0" xfId="1" applyFont="1" applyFill="1" applyAlignment="1">
      <alignment horizontal="center"/>
    </xf>
    <xf numFmtId="0" fontId="15" fillId="0" borderId="2" xfId="1" applyFont="1" applyFill="1" applyBorder="1" applyAlignment="1">
      <alignment horizontal="center" vertical="top" wrapText="1"/>
    </xf>
    <xf numFmtId="0" fontId="15" fillId="0" borderId="1" xfId="1" applyFont="1" applyFill="1" applyBorder="1" applyAlignment="1">
      <alignment horizontal="center" vertical="top" wrapText="1"/>
    </xf>
    <xf numFmtId="0" fontId="15" fillId="0" borderId="10" xfId="1" applyFont="1" applyFill="1" applyBorder="1" applyAlignment="1">
      <alignment horizontal="center" vertical="top" wrapText="1"/>
    </xf>
    <xf numFmtId="0" fontId="15" fillId="0" borderId="3" xfId="1" applyFont="1" applyFill="1" applyBorder="1" applyAlignment="1">
      <alignment horizontal="center" vertical="top" wrapText="1"/>
    </xf>
    <xf numFmtId="0" fontId="21" fillId="0" borderId="0" xfId="1" applyFont="1" applyFill="1" applyBorder="1" applyAlignment="1">
      <alignment horizontal="left"/>
    </xf>
    <xf numFmtId="0" fontId="20" fillId="0" borderId="13" xfId="1" applyFont="1" applyFill="1" applyBorder="1" applyAlignment="1">
      <alignment horizontal="center"/>
    </xf>
    <xf numFmtId="0" fontId="15" fillId="0" borderId="2" xfId="1" applyFont="1" applyFill="1" applyBorder="1" applyAlignment="1">
      <alignment horizontal="center" vertical="center" wrapText="1"/>
    </xf>
    <xf numFmtId="0" fontId="20" fillId="0" borderId="0" xfId="0" applyFont="1" applyAlignment="1">
      <alignment horizontal="center"/>
    </xf>
    <xf numFmtId="0" fontId="15" fillId="0" borderId="9" xfId="0" applyFont="1" applyBorder="1" applyAlignment="1">
      <alignment horizontal="center" vertical="top" wrapText="1"/>
    </xf>
    <xf numFmtId="0" fontId="88" fillId="0" borderId="13" xfId="0" applyFont="1" applyBorder="1" applyAlignment="1">
      <alignment horizontal="center" vertical="center"/>
    </xf>
    <xf numFmtId="0" fontId="88" fillId="0" borderId="14" xfId="0" applyFont="1" applyBorder="1" applyAlignment="1">
      <alignment horizontal="center" vertical="center"/>
    </xf>
    <xf numFmtId="0" fontId="88" fillId="0" borderId="11" xfId="0" applyFont="1" applyBorder="1" applyAlignment="1">
      <alignment horizontal="center" vertical="center"/>
    </xf>
    <xf numFmtId="0" fontId="88" fillId="0" borderId="0" xfId="0" applyFont="1" applyBorder="1" applyAlignment="1">
      <alignment horizontal="center" vertical="center"/>
    </xf>
    <xf numFmtId="0" fontId="88" fillId="0" borderId="17" xfId="0" applyFont="1" applyBorder="1" applyAlignment="1">
      <alignment horizontal="center" vertical="center"/>
    </xf>
    <xf numFmtId="0" fontId="88" fillId="0" borderId="8" xfId="0" applyFont="1" applyBorder="1" applyAlignment="1">
      <alignment horizontal="center" vertical="center"/>
    </xf>
    <xf numFmtId="0" fontId="88" fillId="0" borderId="7" xfId="0" applyFont="1" applyBorder="1" applyAlignment="1">
      <alignment horizontal="center" vertical="center"/>
    </xf>
    <xf numFmtId="0" fontId="88" fillId="0" borderId="15" xfId="0" applyFont="1" applyBorder="1" applyAlignment="1">
      <alignment horizontal="center" vertical="center"/>
    </xf>
    <xf numFmtId="0" fontId="27" fillId="0" borderId="0" xfId="0" applyFont="1" applyAlignment="1">
      <alignment horizontal="left"/>
    </xf>
    <xf numFmtId="0" fontId="17" fillId="0" borderId="0" xfId="0" applyFont="1" applyAlignment="1">
      <alignment horizontal="center"/>
    </xf>
    <xf numFmtId="0" fontId="15" fillId="0" borderId="0" xfId="0" applyFont="1" applyBorder="1" applyAlignment="1">
      <alignment horizontal="right"/>
    </xf>
    <xf numFmtId="0" fontId="20" fillId="0" borderId="0" xfId="0" applyFont="1" applyFill="1" applyBorder="1" applyAlignment="1">
      <alignment horizontal="left" vertical="top" wrapText="1"/>
    </xf>
    <xf numFmtId="0" fontId="16" fillId="0" borderId="0" xfId="0" applyFont="1" applyFill="1" applyAlignment="1">
      <alignment horizontal="center"/>
    </xf>
    <xf numFmtId="0" fontId="15" fillId="0" borderId="1"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12" xfId="0" applyFont="1" applyFill="1" applyBorder="1" applyAlignment="1">
      <alignment horizontal="center" vertical="top" wrapText="1"/>
    </xf>
    <xf numFmtId="0" fontId="15" fillId="0" borderId="13" xfId="0" applyFont="1" applyFill="1" applyBorder="1" applyAlignment="1">
      <alignment horizontal="center" vertical="top" wrapText="1"/>
    </xf>
    <xf numFmtId="0" fontId="15" fillId="0" borderId="14" xfId="0" applyFont="1" applyFill="1" applyBorder="1" applyAlignment="1">
      <alignment horizontal="center" vertical="top" wrapText="1"/>
    </xf>
    <xf numFmtId="0" fontId="15" fillId="0" borderId="6" xfId="0" applyFont="1" applyFill="1" applyBorder="1" applyAlignment="1">
      <alignment horizontal="center" vertical="top" wrapText="1"/>
    </xf>
    <xf numFmtId="0" fontId="18" fillId="0" borderId="0" xfId="0" applyFont="1" applyFill="1" applyAlignment="1">
      <alignment horizontal="center"/>
    </xf>
    <xf numFmtId="0" fontId="15" fillId="2" borderId="1" xfId="0" applyFont="1" applyFill="1" applyBorder="1" applyAlignment="1">
      <alignment horizontal="center" vertical="top" wrapText="1"/>
    </xf>
    <xf numFmtId="0" fontId="15" fillId="2" borderId="3" xfId="0" applyFont="1" applyFill="1" applyBorder="1" applyAlignment="1">
      <alignment horizontal="center" vertical="top" wrapText="1"/>
    </xf>
    <xf numFmtId="0" fontId="15" fillId="2" borderId="5" xfId="0" applyFont="1" applyFill="1" applyBorder="1" applyAlignment="1">
      <alignment horizontal="center" vertical="top"/>
    </xf>
    <xf numFmtId="0" fontId="15" fillId="2" borderId="9" xfId="0" applyFont="1" applyFill="1" applyBorder="1" applyAlignment="1">
      <alignment horizontal="center" vertical="top"/>
    </xf>
    <xf numFmtId="0" fontId="15" fillId="2" borderId="6" xfId="0" applyFont="1" applyFill="1" applyBorder="1" applyAlignment="1">
      <alignment horizontal="center" vertical="top"/>
    </xf>
    <xf numFmtId="0" fontId="15" fillId="2" borderId="12" xfId="0" applyFont="1" applyFill="1" applyBorder="1" applyAlignment="1">
      <alignment horizontal="center" vertical="top" wrapText="1"/>
    </xf>
    <xf numFmtId="0" fontId="15" fillId="2" borderId="13" xfId="0" applyFont="1" applyFill="1" applyBorder="1" applyAlignment="1">
      <alignment horizontal="center" vertical="top" wrapText="1"/>
    </xf>
    <xf numFmtId="0" fontId="15" fillId="2" borderId="14" xfId="0" applyFont="1" applyFill="1" applyBorder="1" applyAlignment="1">
      <alignment horizontal="center" vertical="top" wrapText="1"/>
    </xf>
    <xf numFmtId="0" fontId="15" fillId="2" borderId="5" xfId="0" applyFont="1" applyFill="1" applyBorder="1" applyAlignment="1">
      <alignment horizontal="center" vertical="top" wrapText="1"/>
    </xf>
    <xf numFmtId="0" fontId="15" fillId="2" borderId="9" xfId="0" applyFont="1" applyFill="1" applyBorder="1" applyAlignment="1">
      <alignment horizontal="center" vertical="top" wrapText="1"/>
    </xf>
    <xf numFmtId="0" fontId="15" fillId="2" borderId="6" xfId="0" applyFont="1" applyFill="1" applyBorder="1" applyAlignment="1">
      <alignment horizontal="center" vertical="top" wrapText="1"/>
    </xf>
    <xf numFmtId="0" fontId="16" fillId="2" borderId="0" xfId="0" applyFont="1" applyFill="1" applyAlignment="1">
      <alignment horizontal="right"/>
    </xf>
    <xf numFmtId="0" fontId="25" fillId="2" borderId="0" xfId="0" applyFont="1" applyFill="1" applyAlignment="1">
      <alignment horizontal="center"/>
    </xf>
    <xf numFmtId="0" fontId="18" fillId="2" borderId="0" xfId="0" applyFont="1" applyFill="1" applyAlignment="1">
      <alignment horizontal="center"/>
    </xf>
    <xf numFmtId="0" fontId="15" fillId="2" borderId="0" xfId="0" applyFont="1" applyFill="1" applyAlignment="1">
      <alignment horizontal="right"/>
    </xf>
    <xf numFmtId="0" fontId="15" fillId="2" borderId="2" xfId="0" applyFont="1" applyFill="1" applyBorder="1" applyAlignment="1">
      <alignment horizontal="center" vertical="top" wrapText="1"/>
    </xf>
    <xf numFmtId="0" fontId="15" fillId="2" borderId="2" xfId="0" applyFont="1" applyFill="1" applyBorder="1" applyAlignment="1">
      <alignment horizontal="center" vertical="top"/>
    </xf>
    <xf numFmtId="0" fontId="24" fillId="2" borderId="0" xfId="2" applyFont="1" applyFill="1" applyAlignment="1">
      <alignment horizontal="center"/>
    </xf>
    <xf numFmtId="0" fontId="30" fillId="2" borderId="7" xfId="0" applyFont="1" applyFill="1" applyBorder="1" applyAlignment="1">
      <alignment horizontal="center"/>
    </xf>
    <xf numFmtId="0" fontId="15" fillId="2" borderId="1" xfId="0" applyFont="1" applyFill="1" applyBorder="1" applyAlignment="1">
      <alignment horizontal="center" vertical="top"/>
    </xf>
    <xf numFmtId="0" fontId="15" fillId="2" borderId="3" xfId="0" applyFont="1" applyFill="1" applyBorder="1" applyAlignment="1">
      <alignment horizontal="center" vertical="top"/>
    </xf>
    <xf numFmtId="0" fontId="19" fillId="2" borderId="0" xfId="0" applyFont="1" applyFill="1" applyAlignment="1">
      <alignment horizontal="left"/>
    </xf>
    <xf numFmtId="0" fontId="15" fillId="2" borderId="0" xfId="0" applyFont="1" applyFill="1" applyAlignment="1">
      <alignment horizontal="center"/>
    </xf>
    <xf numFmtId="0" fontId="21" fillId="0" borderId="0" xfId="0" applyFont="1" applyAlignment="1">
      <alignment horizontal="center" wrapText="1"/>
    </xf>
    <xf numFmtId="2" fontId="20" fillId="0" borderId="1" xfId="0" applyNumberFormat="1" applyFont="1" applyBorder="1" applyAlignment="1">
      <alignment horizontal="center" vertical="center" wrapText="1"/>
    </xf>
    <xf numFmtId="2" fontId="20" fillId="0" borderId="10" xfId="0" applyNumberFormat="1" applyFont="1" applyBorder="1" applyAlignment="1">
      <alignment horizontal="center" vertical="center" wrapText="1"/>
    </xf>
    <xf numFmtId="2" fontId="20" fillId="0" borderId="3" xfId="0" applyNumberFormat="1" applyFont="1" applyBorder="1" applyAlignment="1">
      <alignment horizontal="center" vertical="center" wrapText="1"/>
    </xf>
    <xf numFmtId="2" fontId="15" fillId="0" borderId="1" xfId="0" applyNumberFormat="1" applyFont="1" applyBorder="1" applyAlignment="1">
      <alignment horizontal="center" vertical="center" wrapText="1"/>
    </xf>
    <xf numFmtId="0" fontId="15" fillId="0" borderId="10" xfId="0" applyFont="1" applyBorder="1" applyAlignment="1">
      <alignment horizontal="center" vertical="center" wrapText="1"/>
    </xf>
    <xf numFmtId="0" fontId="15"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3" xfId="0" applyFont="1" applyBorder="1" applyAlignment="1">
      <alignment horizontal="center" vertical="center" wrapText="1"/>
    </xf>
    <xf numFmtId="2" fontId="20" fillId="0" borderId="1" xfId="0" applyNumberFormat="1" applyFont="1" applyBorder="1" applyAlignment="1">
      <alignment horizontal="center" vertical="center"/>
    </xf>
    <xf numFmtId="2" fontId="20" fillId="0" borderId="10" xfId="0" applyNumberFormat="1" applyFont="1" applyBorder="1" applyAlignment="1">
      <alignment horizontal="center" vertical="center"/>
    </xf>
    <xf numFmtId="2" fontId="20" fillId="0" borderId="3" xfId="0" applyNumberFormat="1" applyFont="1" applyBorder="1" applyAlignment="1">
      <alignment horizontal="center" vertical="center"/>
    </xf>
    <xf numFmtId="0" fontId="20" fillId="0" borderId="1" xfId="0" applyFont="1" applyBorder="1" applyAlignment="1">
      <alignment horizontal="center"/>
    </xf>
    <xf numFmtId="0" fontId="20" fillId="0" borderId="10" xfId="0" applyFont="1" applyBorder="1" applyAlignment="1">
      <alignment horizontal="center"/>
    </xf>
    <xf numFmtId="0" fontId="20" fillId="0" borderId="3" xfId="0" applyFont="1" applyBorder="1" applyAlignment="1">
      <alignment horizontal="center"/>
    </xf>
    <xf numFmtId="0" fontId="19" fillId="0" borderId="5" xfId="0" applyFont="1" applyBorder="1" applyAlignment="1">
      <alignment horizontal="center" vertical="center"/>
    </xf>
    <xf numFmtId="0" fontId="19" fillId="0" borderId="9" xfId="0" applyFont="1" applyBorder="1" applyAlignment="1">
      <alignment horizontal="center" vertical="center"/>
    </xf>
    <xf numFmtId="0" fontId="19" fillId="0" borderId="6" xfId="0" applyFont="1" applyBorder="1" applyAlignment="1">
      <alignment horizontal="center" vertical="center"/>
    </xf>
    <xf numFmtId="0" fontId="30" fillId="0" borderId="0" xfId="0" applyFont="1" applyBorder="1" applyAlignment="1">
      <alignment horizontal="right"/>
    </xf>
    <xf numFmtId="0" fontId="53" fillId="0" borderId="0" xfId="0" applyFont="1" applyAlignment="1">
      <alignment horizontal="center"/>
    </xf>
    <xf numFmtId="0" fontId="65" fillId="0" borderId="0" xfId="0" applyFont="1" applyBorder="1" applyAlignment="1">
      <alignment horizontal="center" vertical="top"/>
    </xf>
    <xf numFmtId="0" fontId="61" fillId="0" borderId="2" xfId="0" applyFont="1" applyBorder="1" applyAlignment="1">
      <alignment horizontal="center" vertical="top" wrapText="1"/>
    </xf>
    <xf numFmtId="0" fontId="30" fillId="0" borderId="7" xfId="0" applyFont="1" applyBorder="1" applyAlignment="1">
      <alignment horizontal="left"/>
    </xf>
    <xf numFmtId="0" fontId="61" fillId="0" borderId="1" xfId="0" applyFont="1" applyBorder="1" applyAlignment="1">
      <alignment horizontal="center" vertical="top" wrapText="1"/>
    </xf>
    <xf numFmtId="0" fontId="61" fillId="0" borderId="10" xfId="0" applyFont="1" applyBorder="1" applyAlignment="1">
      <alignment horizontal="center" vertical="top" wrapText="1"/>
    </xf>
    <xf numFmtId="0" fontId="61" fillId="0" borderId="3" xfId="0" applyFont="1" applyBorder="1" applyAlignment="1">
      <alignment horizontal="center" vertical="top" wrapText="1"/>
    </xf>
    <xf numFmtId="0" fontId="48" fillId="0" borderId="1" xfId="0" applyFont="1" applyBorder="1" applyAlignment="1">
      <alignment horizontal="center" vertical="top" wrapText="1"/>
    </xf>
    <xf numFmtId="0" fontId="48" fillId="0" borderId="3" xfId="0" applyFont="1" applyBorder="1" applyAlignment="1">
      <alignment horizontal="center" vertical="top" wrapText="1"/>
    </xf>
    <xf numFmtId="0" fontId="48" fillId="0" borderId="2" xfId="0" applyFont="1" applyBorder="1" applyAlignment="1">
      <alignment horizontal="center" vertical="top" wrapText="1"/>
    </xf>
    <xf numFmtId="0" fontId="48" fillId="0" borderId="5" xfId="0" applyFont="1" applyBorder="1" applyAlignment="1">
      <alignment horizontal="center" vertical="top" wrapText="1"/>
    </xf>
    <xf numFmtId="0" fontId="48" fillId="0" borderId="9" xfId="0" applyFont="1" applyBorder="1" applyAlignment="1">
      <alignment horizontal="center" vertical="top" wrapText="1"/>
    </xf>
    <xf numFmtId="0" fontId="48" fillId="0" borderId="6" xfId="0" applyFont="1" applyBorder="1" applyAlignment="1">
      <alignment horizontal="center" vertical="top" wrapText="1"/>
    </xf>
    <xf numFmtId="0" fontId="49" fillId="0" borderId="2" xfId="0" quotePrefix="1" applyFont="1" applyBorder="1" applyAlignment="1">
      <alignment horizontal="center" vertical="top" wrapText="1"/>
    </xf>
    <xf numFmtId="0" fontId="47" fillId="0" borderId="7" xfId="0" applyFont="1" applyBorder="1" applyAlignment="1">
      <alignment horizontal="center"/>
    </xf>
    <xf numFmtId="0" fontId="73" fillId="2" borderId="1" xfId="1" quotePrefix="1" applyFont="1" applyFill="1" applyBorder="1" applyAlignment="1">
      <alignment horizontal="center" vertical="center" wrapText="1"/>
    </xf>
    <xf numFmtId="0" fontId="73" fillId="2" borderId="3" xfId="1" quotePrefix="1" applyFont="1" applyFill="1" applyBorder="1" applyAlignment="1">
      <alignment horizontal="center" vertical="center" wrapText="1"/>
    </xf>
    <xf numFmtId="0" fontId="73" fillId="0" borderId="5" xfId="1" applyFont="1" applyBorder="1" applyAlignment="1">
      <alignment horizontal="left" vertical="center"/>
    </xf>
    <xf numFmtId="0" fontId="73" fillId="0" borderId="9" xfId="1" applyFont="1" applyBorder="1" applyAlignment="1">
      <alignment horizontal="left" vertical="center"/>
    </xf>
    <xf numFmtId="0" fontId="73" fillId="0" borderId="6" xfId="1" applyFont="1" applyBorder="1" applyAlignment="1">
      <alignment horizontal="left" vertical="center"/>
    </xf>
    <xf numFmtId="0" fontId="19" fillId="0" borderId="0" xfId="1" applyFont="1" applyAlignment="1">
      <alignment horizontal="center"/>
    </xf>
    <xf numFmtId="0" fontId="24" fillId="0" borderId="0" xfId="1" applyFont="1" applyAlignment="1">
      <alignment horizontal="center"/>
    </xf>
    <xf numFmtId="0" fontId="18" fillId="0" borderId="0" xfId="1" applyFont="1" applyAlignment="1">
      <alignment horizontal="center"/>
    </xf>
    <xf numFmtId="0" fontId="18" fillId="0" borderId="0" xfId="1" applyFont="1" applyAlignment="1"/>
    <xf numFmtId="0" fontId="73" fillId="0" borderId="0" xfId="1" applyFont="1" applyAlignment="1">
      <alignment horizontal="left"/>
    </xf>
    <xf numFmtId="0" fontId="73" fillId="2" borderId="5" xfId="1" quotePrefix="1" applyFont="1" applyFill="1" applyBorder="1" applyAlignment="1">
      <alignment horizontal="center" vertical="center" wrapText="1"/>
    </xf>
    <xf numFmtId="0" fontId="73" fillId="2" borderId="9" xfId="1" quotePrefix="1" applyFont="1" applyFill="1" applyBorder="1" applyAlignment="1">
      <alignment horizontal="center" vertical="center" wrapText="1"/>
    </xf>
    <xf numFmtId="0" fontId="73" fillId="2" borderId="6" xfId="1" quotePrefix="1" applyFont="1" applyFill="1" applyBorder="1" applyAlignment="1">
      <alignment horizontal="center" vertical="center" wrapText="1"/>
    </xf>
    <xf numFmtId="0" fontId="15" fillId="0" borderId="0" xfId="5" applyFont="1" applyAlignment="1">
      <alignment horizontal="center"/>
    </xf>
    <xf numFmtId="0" fontId="111" fillId="0" borderId="2" xfId="0" applyFont="1" applyBorder="1" applyAlignment="1">
      <alignment horizontal="center" vertical="top" wrapText="1"/>
    </xf>
    <xf numFmtId="0" fontId="58" fillId="0" borderId="0" xfId="0" applyFont="1" applyAlignment="1">
      <alignment horizontal="right"/>
    </xf>
    <xf numFmtId="0" fontId="111" fillId="0" borderId="1" xfId="0" applyFont="1" applyBorder="1" applyAlignment="1">
      <alignment horizontal="center" vertical="top" wrapText="1"/>
    </xf>
    <xf numFmtId="0" fontId="111" fillId="0" borderId="10" xfId="0" applyFont="1" applyBorder="1" applyAlignment="1">
      <alignment horizontal="center" vertical="top" wrapText="1"/>
    </xf>
    <xf numFmtId="0" fontId="111" fillId="0" borderId="3" xfId="0" applyFont="1" applyBorder="1" applyAlignment="1">
      <alignment horizontal="center" vertical="top" wrapText="1"/>
    </xf>
    <xf numFmtId="0" fontId="15" fillId="0" borderId="0" xfId="236" applyFont="1" applyBorder="1" applyAlignment="1">
      <alignment vertical="top" wrapText="1"/>
    </xf>
    <xf numFmtId="0" fontId="29" fillId="0" borderId="0" xfId="0" applyFont="1" applyAlignment="1">
      <alignment horizontal="center" wrapText="1"/>
    </xf>
    <xf numFmtId="0" fontId="0" fillId="0" borderId="0" xfId="0" applyAlignment="1">
      <alignment horizontal="center"/>
    </xf>
    <xf numFmtId="0" fontId="15" fillId="0" borderId="0" xfId="0" applyFont="1" applyAlignment="1">
      <alignment horizontal="right"/>
    </xf>
    <xf numFmtId="0" fontId="19" fillId="0" borderId="0" xfId="0" applyFont="1" applyAlignment="1">
      <alignment horizontal="right" vertical="top" wrapText="1"/>
    </xf>
    <xf numFmtId="0" fontId="29" fillId="0" borderId="0" xfId="0" applyFont="1" applyAlignment="1">
      <alignment vertical="top" wrapText="1"/>
    </xf>
    <xf numFmtId="0" fontId="18" fillId="0" borderId="0" xfId="0" applyFont="1" applyAlignment="1">
      <alignment horizontal="center" vertical="top" wrapText="1"/>
    </xf>
    <xf numFmtId="0" fontId="15" fillId="0" borderId="0" xfId="0" applyFont="1" applyAlignment="1">
      <alignment horizontal="right" vertical="top" wrapText="1"/>
    </xf>
    <xf numFmtId="0" fontId="49" fillId="0" borderId="0" xfId="0" applyFont="1" applyBorder="1" applyAlignment="1">
      <alignment horizontal="center"/>
    </xf>
    <xf numFmtId="0" fontId="57" fillId="0" borderId="2" xfId="0" applyFont="1" applyBorder="1" applyAlignment="1">
      <alignment horizontal="center" vertical="top" wrapText="1"/>
    </xf>
    <xf numFmtId="0" fontId="30" fillId="2" borderId="7" xfId="0" applyFont="1" applyFill="1" applyBorder="1" applyAlignment="1">
      <alignment horizontal="right"/>
    </xf>
    <xf numFmtId="0" fontId="57" fillId="2" borderId="5" xfId="0" applyFont="1" applyFill="1" applyBorder="1" applyAlignment="1">
      <alignment horizontal="center" vertical="top" wrapText="1"/>
    </xf>
    <xf numFmtId="0" fontId="57" fillId="2" borderId="9" xfId="0" applyFont="1" applyFill="1" applyBorder="1" applyAlignment="1">
      <alignment horizontal="center" vertical="top" wrapText="1"/>
    </xf>
    <xf numFmtId="0" fontId="57" fillId="2" borderId="6" xfId="0" applyFont="1" applyFill="1" applyBorder="1" applyAlignment="1">
      <alignment horizontal="center" vertical="top" wrapText="1"/>
    </xf>
    <xf numFmtId="0" fontId="20" fillId="0" borderId="7" xfId="0" applyFont="1" applyBorder="1" applyAlignment="1">
      <alignment horizontal="center"/>
    </xf>
    <xf numFmtId="0" fontId="0" fillId="0" borderId="7" xfId="0" applyBorder="1" applyAlignment="1">
      <alignment horizontal="center"/>
    </xf>
    <xf numFmtId="0" fontId="48" fillId="0" borderId="7" xfId="0" applyFont="1" applyBorder="1" applyAlignment="1">
      <alignment horizontal="center"/>
    </xf>
    <xf numFmtId="0" fontId="15" fillId="0" borderId="2" xfId="0" applyFont="1" applyBorder="1" applyAlignment="1">
      <alignment horizontal="center" vertical="center" wrapText="1"/>
    </xf>
    <xf numFmtId="0" fontId="15" fillId="0" borderId="2" xfId="2" applyFont="1" applyBorder="1" applyAlignment="1">
      <alignment horizontal="center" vertical="center" wrapText="1"/>
    </xf>
    <xf numFmtId="0" fontId="15" fillId="0" borderId="2" xfId="2" applyFont="1" applyBorder="1" applyAlignment="1">
      <alignment horizontal="center" vertical="top" wrapText="1"/>
    </xf>
    <xf numFmtId="0" fontId="0" fillId="0" borderId="2" xfId="0" applyBorder="1" applyAlignment="1">
      <alignment horizontal="center" vertical="top" wrapText="1"/>
    </xf>
    <xf numFmtId="0" fontId="19" fillId="0" borderId="0" xfId="2" applyFont="1" applyAlignment="1">
      <alignment horizontal="center"/>
    </xf>
    <xf numFmtId="0" fontId="21" fillId="0" borderId="0" xfId="2" applyFont="1" applyAlignment="1">
      <alignment horizontal="center"/>
    </xf>
    <xf numFmtId="0" fontId="15" fillId="0" borderId="5" xfId="2" applyFont="1" applyBorder="1" applyAlignment="1">
      <alignment horizontal="center" vertical="top"/>
    </xf>
    <xf numFmtId="0" fontId="15" fillId="0" borderId="9" xfId="2" applyFont="1" applyBorder="1" applyAlignment="1">
      <alignment horizontal="center" vertical="top"/>
    </xf>
    <xf numFmtId="0" fontId="124" fillId="0" borderId="0" xfId="2" applyFont="1" applyAlignment="1">
      <alignment horizontal="left"/>
    </xf>
    <xf numFmtId="0" fontId="17" fillId="0" borderId="0" xfId="0" applyFont="1" applyAlignment="1">
      <alignment horizontal="left"/>
    </xf>
    <xf numFmtId="0" fontId="125" fillId="0" borderId="0" xfId="0" applyFont="1" applyAlignment="1">
      <alignment horizontal="right"/>
    </xf>
    <xf numFmtId="0" fontId="17" fillId="0" borderId="0" xfId="2" applyFont="1" applyAlignment="1">
      <alignment horizontal="center"/>
    </xf>
    <xf numFmtId="0" fontId="126" fillId="0" borderId="0" xfId="2" applyFont="1" applyAlignment="1">
      <alignment horizontal="center"/>
    </xf>
    <xf numFmtId="0" fontId="17" fillId="0" borderId="1" xfId="2" applyFont="1" applyBorder="1" applyAlignment="1">
      <alignment horizontal="center" vertical="top" wrapText="1"/>
    </xf>
    <xf numFmtId="0" fontId="17" fillId="0" borderId="3" xfId="2" applyFont="1" applyBorder="1" applyAlignment="1">
      <alignment horizontal="center" vertical="top" wrapText="1"/>
    </xf>
    <xf numFmtId="0" fontId="17" fillId="0" borderId="5" xfId="2" applyFont="1" applyBorder="1" applyAlignment="1">
      <alignment horizontal="center" vertical="top"/>
    </xf>
    <xf numFmtId="0" fontId="17" fillId="0" borderId="9" xfId="2" applyFont="1" applyBorder="1" applyAlignment="1">
      <alignment horizontal="center" vertical="top"/>
    </xf>
    <xf numFmtId="0" fontId="17" fillId="0" borderId="16" xfId="2" applyFont="1" applyBorder="1" applyAlignment="1">
      <alignment horizontal="center" vertical="top"/>
    </xf>
    <xf numFmtId="0" fontId="124" fillId="0" borderId="0" xfId="0" applyFont="1" applyAlignment="1">
      <alignment horizontal="left"/>
    </xf>
    <xf numFmtId="0" fontId="0" fillId="0" borderId="0" xfId="0" applyAlignment="1">
      <alignment horizontal="left"/>
    </xf>
    <xf numFmtId="0" fontId="15" fillId="0" borderId="9" xfId="2" applyFont="1" applyBorder="1" applyAlignment="1">
      <alignment horizontal="center" vertical="top" wrapText="1"/>
    </xf>
    <xf numFmtId="0" fontId="15" fillId="0" borderId="6" xfId="2" applyFont="1" applyBorder="1" applyAlignment="1">
      <alignment horizontal="center" vertical="top" wrapText="1"/>
    </xf>
    <xf numFmtId="0" fontId="16" fillId="0" borderId="0" xfId="0" applyFont="1" applyAlignment="1">
      <alignment horizontal="right"/>
    </xf>
    <xf numFmtId="0" fontId="15" fillId="0" borderId="5" xfId="2" applyFont="1" applyBorder="1" applyAlignment="1">
      <alignment horizontal="center" vertical="top" wrapText="1"/>
    </xf>
    <xf numFmtId="0" fontId="45" fillId="0" borderId="0" xfId="0" applyFont="1" applyAlignment="1">
      <alignment horizontal="right"/>
    </xf>
    <xf numFmtId="0" fontId="48" fillId="0" borderId="0" xfId="0" applyFont="1" applyAlignment="1">
      <alignment horizontal="center"/>
    </xf>
    <xf numFmtId="0" fontId="15" fillId="0" borderId="0" xfId="1" applyFont="1" applyAlignment="1">
      <alignment horizontal="center"/>
    </xf>
    <xf numFmtId="0" fontId="28" fillId="0" borderId="0" xfId="1" applyFont="1" applyAlignment="1">
      <alignment horizontal="center"/>
    </xf>
    <xf numFmtId="0" fontId="48" fillId="0" borderId="10" xfId="0" applyFont="1" applyBorder="1" applyAlignment="1">
      <alignment horizontal="center" vertical="top" wrapText="1"/>
    </xf>
    <xf numFmtId="0" fontId="15" fillId="2" borderId="1" xfId="1" quotePrefix="1" applyFont="1" applyFill="1" applyBorder="1" applyAlignment="1">
      <alignment horizontal="center" vertical="center" wrapText="1"/>
    </xf>
    <xf numFmtId="0" fontId="15" fillId="2" borderId="3" xfId="1" quotePrefix="1" applyFont="1" applyFill="1" applyBorder="1" applyAlignment="1">
      <alignment horizontal="center" vertical="center" wrapText="1"/>
    </xf>
    <xf numFmtId="0" fontId="15" fillId="2" borderId="11" xfId="1" quotePrefix="1" applyFont="1" applyFill="1" applyBorder="1" applyAlignment="1">
      <alignment horizontal="center" vertical="center" wrapText="1"/>
    </xf>
    <xf numFmtId="0" fontId="15" fillId="2" borderId="0" xfId="1" quotePrefix="1" applyFont="1" applyFill="1" applyBorder="1" applyAlignment="1">
      <alignment horizontal="center" vertical="center" wrapText="1"/>
    </xf>
    <xf numFmtId="0" fontId="30" fillId="0" borderId="0" xfId="1" applyFont="1" applyAlignment="1">
      <alignment horizontal="right"/>
    </xf>
    <xf numFmtId="0" fontId="15" fillId="2" borderId="12" xfId="1" applyFont="1" applyFill="1" applyBorder="1" applyAlignment="1">
      <alignment horizontal="center" vertical="center" wrapText="1"/>
    </xf>
    <xf numFmtId="0" fontId="15" fillId="2" borderId="13" xfId="1" applyFont="1" applyFill="1" applyBorder="1" applyAlignment="1">
      <alignment horizontal="center" vertical="center" wrapText="1"/>
    </xf>
    <xf numFmtId="0" fontId="15" fillId="2" borderId="14" xfId="1" applyFont="1" applyFill="1" applyBorder="1" applyAlignment="1">
      <alignment horizontal="center" vertical="center" wrapText="1"/>
    </xf>
    <xf numFmtId="0" fontId="69" fillId="0" borderId="0" xfId="0" applyFont="1" applyBorder="1" applyAlignment="1">
      <alignment horizontal="left" vertical="center" wrapText="1"/>
    </xf>
    <xf numFmtId="0" fontId="60" fillId="0" borderId="0" xfId="0" applyFont="1" applyBorder="1" applyAlignment="1">
      <alignment horizontal="center" vertical="top"/>
    </xf>
    <xf numFmtId="0" fontId="15" fillId="0" borderId="7" xfId="0" applyFont="1" applyBorder="1" applyAlignment="1">
      <alignment horizontal="left"/>
    </xf>
    <xf numFmtId="0" fontId="61" fillId="0" borderId="12" xfId="0" applyFont="1" applyBorder="1" applyAlignment="1">
      <alignment horizontal="center" vertical="top" wrapText="1"/>
    </xf>
    <xf numFmtId="0" fontId="61" fillId="0" borderId="13" xfId="0" applyFont="1" applyBorder="1" applyAlignment="1">
      <alignment horizontal="center" vertical="top" wrapText="1"/>
    </xf>
    <xf numFmtId="0" fontId="61" fillId="0" borderId="14" xfId="0" applyFont="1" applyBorder="1" applyAlignment="1">
      <alignment horizontal="center" vertical="top" wrapText="1"/>
    </xf>
    <xf numFmtId="0" fontId="61" fillId="0" borderId="11" xfId="0" applyFont="1" applyBorder="1" applyAlignment="1">
      <alignment horizontal="center" vertical="top" wrapText="1"/>
    </xf>
    <xf numFmtId="0" fontId="61" fillId="0" borderId="0" xfId="0" applyFont="1" applyBorder="1" applyAlignment="1">
      <alignment horizontal="center" vertical="top" wrapText="1"/>
    </xf>
    <xf numFmtId="0" fontId="61" fillId="0" borderId="17" xfId="0" applyFont="1" applyBorder="1" applyAlignment="1">
      <alignment horizontal="center" vertical="top" wrapText="1"/>
    </xf>
    <xf numFmtId="0" fontId="94" fillId="0" borderId="12" xfId="0" applyFont="1" applyBorder="1" applyAlignment="1">
      <alignment horizontal="center" vertical="center"/>
    </xf>
    <xf numFmtId="0" fontId="94" fillId="0" borderId="13" xfId="0" applyFont="1" applyBorder="1" applyAlignment="1">
      <alignment horizontal="center" vertical="center"/>
    </xf>
    <xf numFmtId="0" fontId="94" fillId="0" borderId="14" xfId="0" applyFont="1" applyBorder="1" applyAlignment="1">
      <alignment horizontal="center" vertical="center"/>
    </xf>
    <xf numFmtId="0" fontId="94" fillId="0" borderId="11" xfId="0" applyFont="1" applyBorder="1" applyAlignment="1">
      <alignment horizontal="center" vertical="center"/>
    </xf>
    <xf numFmtId="0" fontId="94" fillId="0" borderId="0" xfId="0" applyFont="1" applyBorder="1" applyAlignment="1">
      <alignment horizontal="center" vertical="center"/>
    </xf>
    <xf numFmtId="0" fontId="94" fillId="0" borderId="17" xfId="0" applyFont="1" applyBorder="1" applyAlignment="1">
      <alignment horizontal="center" vertical="center"/>
    </xf>
    <xf numFmtId="0" fontId="94" fillId="0" borderId="8" xfId="0" applyFont="1" applyBorder="1" applyAlignment="1">
      <alignment horizontal="center" vertical="center"/>
    </xf>
    <xf numFmtId="0" fontId="94" fillId="0" borderId="7" xfId="0" applyFont="1" applyBorder="1" applyAlignment="1">
      <alignment horizontal="center" vertical="center"/>
    </xf>
    <xf numFmtId="0" fontId="94" fillId="0" borderId="15" xfId="0" applyFont="1" applyBorder="1" applyAlignment="1">
      <alignment horizontal="center" vertical="center"/>
    </xf>
    <xf numFmtId="0" fontId="20" fillId="0" borderId="5" xfId="14" applyBorder="1" applyAlignment="1">
      <alignment horizontal="center"/>
    </xf>
    <xf numFmtId="0" fontId="20" fillId="0" borderId="6" xfId="14" applyBorder="1" applyAlignment="1">
      <alignment horizontal="center"/>
    </xf>
    <xf numFmtId="0" fontId="20" fillId="0" borderId="2" xfId="14" applyBorder="1" applyAlignment="1">
      <alignment horizontal="center"/>
    </xf>
    <xf numFmtId="0" fontId="20" fillId="0" borderId="5" xfId="14" applyBorder="1" applyAlignment="1">
      <alignment horizontal="center" wrapText="1"/>
    </xf>
    <xf numFmtId="0" fontId="20" fillId="0" borderId="6" xfId="14" applyBorder="1" applyAlignment="1">
      <alignment horizontal="center" wrapText="1"/>
    </xf>
    <xf numFmtId="0" fontId="65" fillId="0" borderId="0" xfId="0" applyFont="1" applyAlignment="1">
      <alignment horizontal="center" vertical="center"/>
    </xf>
    <xf numFmtId="0" fontId="65" fillId="0" borderId="0" xfId="14" applyFont="1" applyBorder="1" applyAlignment="1">
      <alignment horizontal="center" vertical="center"/>
    </xf>
    <xf numFmtId="0" fontId="30" fillId="0" borderId="7" xfId="14" applyFont="1" applyBorder="1" applyAlignment="1">
      <alignment horizontal="right"/>
    </xf>
    <xf numFmtId="0" fontId="30" fillId="0" borderId="0" xfId="14" applyFont="1" applyBorder="1" applyAlignment="1">
      <alignment horizontal="right"/>
    </xf>
    <xf numFmtId="0" fontId="20" fillId="0" borderId="5" xfId="14" applyBorder="1" applyAlignment="1">
      <alignment horizontal="left" wrapText="1"/>
    </xf>
    <xf numFmtId="0" fontId="20" fillId="0" borderId="6" xfId="14" applyBorder="1" applyAlignment="1">
      <alignment horizontal="left" wrapText="1"/>
    </xf>
    <xf numFmtId="0" fontId="67" fillId="0" borderId="1" xfId="14" applyFont="1" applyBorder="1" applyAlignment="1">
      <alignment horizontal="left" vertical="center" wrapText="1"/>
    </xf>
    <xf numFmtId="0" fontId="67" fillId="0" borderId="10" xfId="14" applyFont="1" applyBorder="1" applyAlignment="1">
      <alignment horizontal="left" vertical="center" wrapText="1"/>
    </xf>
    <xf numFmtId="0" fontId="67" fillId="0" borderId="3" xfId="14" applyFont="1" applyBorder="1" applyAlignment="1">
      <alignment horizontal="left" vertical="center" wrapText="1"/>
    </xf>
    <xf numFmtId="0" fontId="20" fillId="0" borderId="5" xfId="14" applyBorder="1" applyAlignment="1">
      <alignment horizontal="left"/>
    </xf>
    <xf numFmtId="0" fontId="20" fillId="0" borderId="6" xfId="14" applyBorder="1" applyAlignment="1">
      <alignment horizontal="left"/>
    </xf>
    <xf numFmtId="0" fontId="106" fillId="0" borderId="0" xfId="0" applyFont="1" applyAlignment="1">
      <alignment horizontal="center" vertical="center" wrapText="1"/>
    </xf>
    <xf numFmtId="0" fontId="28" fillId="0" borderId="2" xfId="0" applyFont="1" applyBorder="1" applyAlignment="1">
      <alignment horizontal="center" vertical="top"/>
    </xf>
    <xf numFmtId="0" fontId="28" fillId="0" borderId="2" xfId="0" applyFont="1" applyBorder="1" applyAlignment="1">
      <alignment horizontal="center" vertical="top" wrapText="1"/>
    </xf>
    <xf numFmtId="0" fontId="28" fillId="0" borderId="1" xfId="0" applyFont="1" applyBorder="1" applyAlignment="1">
      <alignment horizontal="center" vertical="top" wrapText="1"/>
    </xf>
    <xf numFmtId="0" fontId="28" fillId="0" borderId="10" xfId="0" applyFont="1" applyBorder="1" applyAlignment="1">
      <alignment horizontal="center" vertical="top" wrapText="1"/>
    </xf>
    <xf numFmtId="0" fontId="28" fillId="0" borderId="3" xfId="0" applyFont="1" applyBorder="1" applyAlignment="1">
      <alignment horizontal="center" vertical="top" wrapText="1"/>
    </xf>
    <xf numFmtId="0" fontId="24" fillId="0" borderId="0" xfId="0" applyFont="1" applyAlignment="1">
      <alignment horizontal="center" vertical="top" wrapText="1"/>
    </xf>
    <xf numFmtId="0" fontId="25" fillId="0" borderId="0" xfId="0" applyFont="1" applyAlignment="1">
      <alignment horizontal="center" vertical="top" wrapText="1"/>
    </xf>
    <xf numFmtId="0" fontId="72" fillId="2" borderId="0" xfId="0" applyFont="1" applyFill="1" applyAlignment="1">
      <alignment horizontal="left"/>
    </xf>
    <xf numFmtId="0" fontId="73" fillId="0" borderId="5" xfId="0" applyFont="1" applyFill="1" applyBorder="1" applyAlignment="1">
      <alignment horizontal="center"/>
    </xf>
    <xf numFmtId="0" fontId="73" fillId="0" borderId="6" xfId="0" applyFont="1" applyFill="1" applyBorder="1" applyAlignment="1">
      <alignment horizontal="center"/>
    </xf>
    <xf numFmtId="0" fontId="19" fillId="2" borderId="0" xfId="0" applyFont="1" applyFill="1" applyAlignment="1">
      <alignment horizontal="center"/>
    </xf>
    <xf numFmtId="0" fontId="17" fillId="2" borderId="0" xfId="0" applyFont="1" applyFill="1" applyAlignment="1">
      <alignment horizontal="center"/>
    </xf>
    <xf numFmtId="0" fontId="20" fillId="2" borderId="0" xfId="0" applyFont="1" applyFill="1" applyAlignment="1">
      <alignment horizontal="center"/>
    </xf>
    <xf numFmtId="0" fontId="29" fillId="2" borderId="0" xfId="0" applyFont="1" applyFill="1" applyAlignment="1">
      <alignment horizontal="center" wrapText="1"/>
    </xf>
    <xf numFmtId="0" fontId="15" fillId="2" borderId="0" xfId="0" applyFont="1" applyFill="1" applyBorder="1" applyAlignment="1">
      <alignment horizontal="right"/>
    </xf>
    <xf numFmtId="0" fontId="15" fillId="2" borderId="0" xfId="0" applyFont="1" applyFill="1" applyAlignment="1">
      <alignment horizontal="left"/>
    </xf>
    <xf numFmtId="0" fontId="15" fillId="2" borderId="8" xfId="0" applyFont="1" applyFill="1" applyBorder="1" applyAlignment="1">
      <alignment horizontal="center" vertical="top" wrapText="1"/>
    </xf>
    <xf numFmtId="0" fontId="73" fillId="2" borderId="0" xfId="0" applyFont="1" applyFill="1" applyAlignment="1">
      <alignment horizontal="left"/>
    </xf>
    <xf numFmtId="0" fontId="73" fillId="0" borderId="0" xfId="0" applyFont="1" applyFill="1" applyAlignment="1">
      <alignment horizontal="left"/>
    </xf>
    <xf numFmtId="0" fontId="72" fillId="0" borderId="2" xfId="0" applyFont="1" applyFill="1" applyBorder="1" applyAlignment="1">
      <alignment horizontal="center" vertical="center"/>
    </xf>
    <xf numFmtId="0" fontId="16" fillId="2" borderId="0" xfId="0" applyFont="1" applyFill="1" applyBorder="1" applyAlignment="1">
      <alignment horizontal="right"/>
    </xf>
    <xf numFmtId="0" fontId="15" fillId="2" borderId="3" xfId="0" applyFont="1" applyFill="1" applyBorder="1" applyAlignment="1">
      <alignment horizontal="left" vertical="top" wrapText="1"/>
    </xf>
    <xf numFmtId="0" fontId="15" fillId="2" borderId="2" xfId="0" applyFont="1" applyFill="1" applyBorder="1" applyAlignment="1">
      <alignment horizontal="left" vertical="top" wrapText="1"/>
    </xf>
    <xf numFmtId="0" fontId="15" fillId="2" borderId="0" xfId="0" applyFont="1" applyFill="1" applyBorder="1" applyAlignment="1">
      <alignment horizontal="center"/>
    </xf>
    <xf numFmtId="0" fontId="19" fillId="2" borderId="0" xfId="0" applyFont="1" applyFill="1" applyBorder="1" applyAlignment="1">
      <alignment horizontal="center"/>
    </xf>
    <xf numFmtId="0" fontId="17" fillId="2" borderId="0" xfId="0" applyFont="1" applyFill="1" applyBorder="1" applyAlignment="1">
      <alignment horizontal="center"/>
    </xf>
    <xf numFmtId="0" fontId="29" fillId="2" borderId="0" xfId="0" applyFont="1" applyFill="1" applyBorder="1" applyAlignment="1">
      <alignment horizontal="center" wrapText="1"/>
    </xf>
    <xf numFmtId="0" fontId="20" fillId="2" borderId="0" xfId="0" applyFont="1" applyFill="1" applyBorder="1" applyAlignment="1">
      <alignment horizontal="center"/>
    </xf>
    <xf numFmtId="0" fontId="15" fillId="2" borderId="7" xfId="0" applyFont="1" applyFill="1" applyBorder="1" applyAlignment="1">
      <alignment horizontal="right"/>
    </xf>
    <xf numFmtId="0" fontId="73" fillId="2" borderId="0" xfId="0" applyFont="1" applyFill="1" applyAlignment="1">
      <alignment horizontal="left" wrapText="1"/>
    </xf>
    <xf numFmtId="0" fontId="73" fillId="2" borderId="5" xfId="0" applyFont="1" applyFill="1" applyBorder="1" applyAlignment="1">
      <alignment horizontal="center"/>
    </xf>
    <xf numFmtId="0" fontId="73" fillId="2" borderId="6" xfId="0" applyFont="1" applyFill="1" applyBorder="1" applyAlignment="1">
      <alignment horizontal="center"/>
    </xf>
    <xf numFmtId="0" fontId="78" fillId="2" borderId="12" xfId="0" applyFont="1" applyFill="1" applyBorder="1" applyAlignment="1">
      <alignment horizontal="center" vertical="center"/>
    </xf>
    <xf numFmtId="0" fontId="71" fillId="2" borderId="13" xfId="0" applyFont="1" applyFill="1" applyBorder="1" applyAlignment="1">
      <alignment horizontal="center" vertical="center"/>
    </xf>
    <xf numFmtId="0" fontId="71" fillId="2" borderId="14" xfId="0" applyFont="1" applyFill="1" applyBorder="1" applyAlignment="1">
      <alignment horizontal="center" vertical="center"/>
    </xf>
    <xf numFmtId="0" fontId="71" fillId="2" borderId="11" xfId="0" applyFont="1" applyFill="1" applyBorder="1" applyAlignment="1">
      <alignment horizontal="center" vertical="center"/>
    </xf>
    <xf numFmtId="0" fontId="71" fillId="2" borderId="0" xfId="0" applyFont="1" applyFill="1" applyBorder="1" applyAlignment="1">
      <alignment horizontal="center" vertical="center"/>
    </xf>
    <xf numFmtId="0" fontId="71" fillId="2" borderId="17" xfId="0" applyFont="1" applyFill="1" applyBorder="1" applyAlignment="1">
      <alignment horizontal="center" vertical="center"/>
    </xf>
    <xf numFmtId="0" fontId="71" fillId="2" borderId="8" xfId="0" applyFont="1" applyFill="1" applyBorder="1" applyAlignment="1">
      <alignment horizontal="center" vertical="center"/>
    </xf>
    <xf numFmtId="0" fontId="71" fillId="2" borderId="7" xfId="0" applyFont="1" applyFill="1" applyBorder="1" applyAlignment="1">
      <alignment horizontal="center" vertical="center"/>
    </xf>
    <xf numFmtId="0" fontId="71" fillId="2" borderId="15" xfId="0" applyFont="1" applyFill="1" applyBorder="1" applyAlignment="1">
      <alignment horizontal="center" vertical="center"/>
    </xf>
    <xf numFmtId="0" fontId="21" fillId="2" borderId="0" xfId="0" applyFont="1" applyFill="1" applyAlignment="1">
      <alignment horizontal="center" wrapText="1"/>
    </xf>
    <xf numFmtId="0" fontId="81" fillId="0" borderId="5" xfId="1" applyFont="1" applyBorder="1" applyAlignment="1">
      <alignment horizontal="center"/>
    </xf>
    <xf numFmtId="0" fontId="81" fillId="0" borderId="6" xfId="1" applyFont="1" applyBorder="1" applyAlignment="1">
      <alignment horizontal="center"/>
    </xf>
    <xf numFmtId="0" fontId="73" fillId="0" borderId="0" xfId="0" applyFont="1" applyAlignment="1">
      <alignment horizontal="left"/>
    </xf>
    <xf numFmtId="0" fontId="42" fillId="0" borderId="0" xfId="1" applyFont="1" applyAlignment="1">
      <alignment horizontal="center"/>
    </xf>
    <xf numFmtId="0" fontId="35" fillId="0" borderId="1" xfId="1" applyFont="1" applyBorder="1" applyAlignment="1">
      <alignment horizontal="center" vertical="top" wrapText="1"/>
    </xf>
    <xf numFmtId="0" fontId="35" fillId="0" borderId="3" xfId="1" applyFont="1" applyBorder="1" applyAlignment="1">
      <alignment horizontal="center" vertical="top" wrapText="1"/>
    </xf>
    <xf numFmtId="0" fontId="35" fillId="0" borderId="5" xfId="1" applyFont="1" applyBorder="1" applyAlignment="1">
      <alignment horizontal="center" vertical="top" wrapText="1"/>
    </xf>
    <xf numFmtId="0" fontId="35" fillId="0" borderId="9" xfId="1" applyFont="1" applyBorder="1" applyAlignment="1">
      <alignment horizontal="center" vertical="top" wrapText="1"/>
    </xf>
    <xf numFmtId="0" fontId="35" fillId="0" borderId="14" xfId="1" applyFont="1" applyBorder="1" applyAlignment="1">
      <alignment horizontal="center" vertical="top" wrapText="1"/>
    </xf>
    <xf numFmtId="0" fontId="35" fillId="0" borderId="2" xfId="1" applyFont="1" applyBorder="1" applyAlignment="1">
      <alignment horizontal="center" vertical="top" wrapText="1"/>
    </xf>
    <xf numFmtId="0" fontId="35" fillId="0" borderId="6" xfId="1" applyFont="1" applyBorder="1" applyAlignment="1">
      <alignment horizontal="center" vertical="top" wrapText="1"/>
    </xf>
    <xf numFmtId="0" fontId="80" fillId="0" borderId="12" xfId="1" applyFont="1" applyBorder="1" applyAlignment="1">
      <alignment horizontal="center" vertical="center" wrapText="1"/>
    </xf>
    <xf numFmtId="0" fontId="80" fillId="0" borderId="13" xfId="1" applyFont="1" applyBorder="1" applyAlignment="1">
      <alignment horizontal="center" vertical="center" wrapText="1"/>
    </xf>
    <xf numFmtId="0" fontId="80" fillId="0" borderId="14" xfId="1" applyFont="1" applyBorder="1" applyAlignment="1">
      <alignment horizontal="center" vertical="center" wrapText="1"/>
    </xf>
    <xf numFmtId="0" fontId="80" fillId="0" borderId="11" xfId="1" applyFont="1" applyBorder="1" applyAlignment="1">
      <alignment horizontal="center" vertical="center" wrapText="1"/>
    </xf>
    <xf numFmtId="0" fontId="80" fillId="0" borderId="0" xfId="1" applyFont="1" applyBorder="1" applyAlignment="1">
      <alignment horizontal="center" vertical="center" wrapText="1"/>
    </xf>
    <xf numFmtId="0" fontId="80" fillId="0" borderId="17" xfId="1" applyFont="1" applyBorder="1" applyAlignment="1">
      <alignment horizontal="center" vertical="center" wrapText="1"/>
    </xf>
    <xf numFmtId="0" fontId="80" fillId="0" borderId="8" xfId="1" applyFont="1" applyBorder="1" applyAlignment="1">
      <alignment horizontal="center" vertical="center" wrapText="1"/>
    </xf>
    <xf numFmtId="0" fontId="80" fillId="0" borderId="7" xfId="1" applyFont="1" applyBorder="1" applyAlignment="1">
      <alignment horizontal="center" vertical="center" wrapText="1"/>
    </xf>
    <xf numFmtId="0" fontId="80" fillId="0" borderId="15" xfId="1" applyFont="1" applyBorder="1" applyAlignment="1">
      <alignment horizontal="center" vertical="center" wrapText="1"/>
    </xf>
    <xf numFmtId="0" fontId="83" fillId="0" borderId="12" xfId="1" applyFont="1" applyBorder="1" applyAlignment="1">
      <alignment horizontal="center" vertical="center" wrapText="1"/>
    </xf>
    <xf numFmtId="0" fontId="83" fillId="0" borderId="13" xfId="1" applyFont="1" applyBorder="1" applyAlignment="1">
      <alignment horizontal="center" vertical="center" wrapText="1"/>
    </xf>
    <xf numFmtId="0" fontId="83" fillId="0" borderId="14" xfId="1" applyFont="1" applyBorder="1" applyAlignment="1">
      <alignment horizontal="center" vertical="center" wrapText="1"/>
    </xf>
    <xf numFmtId="0" fontId="83" fillId="0" borderId="11" xfId="1" applyFont="1" applyBorder="1" applyAlignment="1">
      <alignment horizontal="center" vertical="center" wrapText="1"/>
    </xf>
    <xf numFmtId="0" fontId="83" fillId="0" borderId="0" xfId="1" applyFont="1" applyBorder="1" applyAlignment="1">
      <alignment horizontal="center" vertical="center" wrapText="1"/>
    </xf>
    <xf numFmtId="0" fontId="83" fillId="0" borderId="17" xfId="1" applyFont="1" applyBorder="1" applyAlignment="1">
      <alignment horizontal="center" vertical="center" wrapText="1"/>
    </xf>
    <xf numFmtId="0" fontId="83" fillId="0" borderId="8" xfId="1" applyFont="1" applyBorder="1" applyAlignment="1">
      <alignment horizontal="center" vertical="center" wrapText="1"/>
    </xf>
    <xf numFmtId="0" fontId="83" fillId="0" borderId="7" xfId="1" applyFont="1" applyBorder="1" applyAlignment="1">
      <alignment horizontal="center" vertical="center" wrapText="1"/>
    </xf>
    <xf numFmtId="0" fontId="83" fillId="0" borderId="15" xfId="1" applyFont="1" applyBorder="1" applyAlignment="1">
      <alignment horizontal="center" vertical="center" wrapText="1"/>
    </xf>
    <xf numFmtId="0" fontId="31" fillId="0" borderId="2" xfId="1" applyFont="1" applyBorder="1" applyAlignment="1">
      <alignment horizontal="center" vertical="top" wrapText="1"/>
    </xf>
    <xf numFmtId="0" fontId="73" fillId="0" borderId="0" xfId="0" applyFont="1" applyAlignment="1">
      <alignment horizontal="center" wrapText="1"/>
    </xf>
    <xf numFmtId="0" fontId="73" fillId="0" borderId="0" xfId="0" applyFont="1" applyAlignment="1">
      <alignment horizontal="center"/>
    </xf>
    <xf numFmtId="0" fontId="84" fillId="0" borderId="12" xfId="1" applyFont="1" applyBorder="1" applyAlignment="1">
      <alignment horizontal="center" vertical="center"/>
    </xf>
    <xf numFmtId="0" fontId="84" fillId="0" borderId="13" xfId="1" applyFont="1" applyBorder="1" applyAlignment="1">
      <alignment horizontal="center" vertical="center"/>
    </xf>
    <xf numFmtId="0" fontId="84" fillId="0" borderId="11" xfId="1" applyFont="1" applyBorder="1" applyAlignment="1">
      <alignment horizontal="center" vertical="center"/>
    </xf>
    <xf numFmtId="0" fontId="84" fillId="0" borderId="0" xfId="1" applyFont="1" applyBorder="1" applyAlignment="1">
      <alignment horizontal="center" vertical="center"/>
    </xf>
    <xf numFmtId="0" fontId="84" fillId="0" borderId="8" xfId="1" applyFont="1" applyBorder="1" applyAlignment="1">
      <alignment horizontal="center" vertical="center"/>
    </xf>
    <xf numFmtId="0" fontId="84" fillId="0" borderId="7" xfId="1" applyFont="1" applyBorder="1" applyAlignment="1">
      <alignment horizontal="center" vertical="center"/>
    </xf>
    <xf numFmtId="0" fontId="16" fillId="0" borderId="0" xfId="0" applyFont="1" applyAlignment="1">
      <alignment horizontal="left"/>
    </xf>
    <xf numFmtId="0" fontId="31" fillId="0" borderId="5" xfId="1" applyFont="1" applyBorder="1" applyAlignment="1">
      <alignment horizontal="center" vertical="top" wrapText="1"/>
    </xf>
    <xf numFmtId="0" fontId="31" fillId="0" borderId="9" xfId="1" applyFont="1" applyBorder="1" applyAlignment="1">
      <alignment horizontal="center" vertical="top" wrapText="1"/>
    </xf>
    <xf numFmtId="0" fontId="31" fillId="0" borderId="6" xfId="1" applyFont="1" applyBorder="1" applyAlignment="1">
      <alignment horizontal="center" vertical="top" wrapText="1"/>
    </xf>
    <xf numFmtId="0" fontId="86" fillId="0" borderId="2" xfId="1" applyFont="1" applyFill="1" applyBorder="1" applyAlignment="1">
      <alignment horizontal="center"/>
    </xf>
    <xf numFmtId="0" fontId="76" fillId="0" borderId="0" xfId="0" applyFont="1" applyAlignment="1">
      <alignment horizontal="justify" vertical="top" wrapText="1"/>
    </xf>
    <xf numFmtId="0" fontId="76" fillId="0" borderId="0" xfId="0" applyFont="1" applyAlignment="1">
      <alignment wrapText="1"/>
    </xf>
    <xf numFmtId="0" fontId="33" fillId="0" borderId="5" xfId="1" applyFont="1" applyBorder="1" applyAlignment="1">
      <alignment horizontal="center" wrapText="1"/>
    </xf>
    <xf numFmtId="0" fontId="33" fillId="0" borderId="9" xfId="1" applyFont="1" applyBorder="1" applyAlignment="1">
      <alignment horizontal="center" wrapText="1"/>
    </xf>
    <xf numFmtId="0" fontId="33" fillId="0" borderId="6" xfId="1" applyFont="1" applyBorder="1" applyAlignment="1">
      <alignment horizontal="center" wrapText="1"/>
    </xf>
    <xf numFmtId="0" fontId="36" fillId="0" borderId="0" xfId="1" applyFont="1" applyAlignment="1">
      <alignment horizontal="center"/>
    </xf>
    <xf numFmtId="0" fontId="33" fillId="0" borderId="1" xfId="1" applyFont="1" applyBorder="1" applyAlignment="1">
      <alignment horizontal="center" vertical="top"/>
    </xf>
    <xf numFmtId="0" fontId="33" fillId="0" borderId="10" xfId="1" applyFont="1" applyBorder="1" applyAlignment="1">
      <alignment horizontal="center" vertical="top"/>
    </xf>
    <xf numFmtId="0" fontId="33" fillId="0" borderId="3" xfId="1" applyFont="1" applyBorder="1" applyAlignment="1">
      <alignment horizontal="center" vertical="top"/>
    </xf>
    <xf numFmtId="0" fontId="35" fillId="0" borderId="10" xfId="1" applyFont="1" applyBorder="1" applyAlignment="1">
      <alignment horizontal="center" vertical="top" wrapText="1"/>
    </xf>
    <xf numFmtId="0" fontId="35" fillId="0" borderId="12" xfId="1" applyFont="1" applyBorder="1" applyAlignment="1">
      <alignment horizontal="center" vertical="top" wrapText="1"/>
    </xf>
    <xf numFmtId="0" fontId="35" fillId="0" borderId="11" xfId="1" applyFont="1" applyBorder="1" applyAlignment="1">
      <alignment horizontal="center" vertical="top" wrapText="1"/>
    </xf>
    <xf numFmtId="0" fontId="35" fillId="0" borderId="17" xfId="1" applyFont="1" applyBorder="1" applyAlignment="1">
      <alignment horizontal="center" vertical="top" wrapText="1"/>
    </xf>
    <xf numFmtId="0" fontId="35" fillId="0" borderId="2" xfId="1" applyFont="1" applyFill="1" applyBorder="1" applyAlignment="1">
      <alignment horizontal="center" vertical="top" wrapText="1"/>
    </xf>
    <xf numFmtId="0" fontId="33" fillId="0" borderId="2" xfId="1" applyFont="1" applyBorder="1" applyAlignment="1">
      <alignment horizontal="center" wrapText="1"/>
    </xf>
    <xf numFmtId="0" fontId="35" fillId="0" borderId="1" xfId="1" applyFont="1" applyFill="1" applyBorder="1" applyAlignment="1">
      <alignment horizontal="center" vertical="top" wrapText="1"/>
    </xf>
    <xf numFmtId="0" fontId="35" fillId="0" borderId="3" xfId="1" applyFont="1" applyFill="1" applyBorder="1" applyAlignment="1">
      <alignment horizontal="center" vertical="top" wrapText="1"/>
    </xf>
    <xf numFmtId="2" fontId="72" fillId="0" borderId="5" xfId="3" applyNumberFormat="1" applyFont="1" applyBorder="1" applyAlignment="1">
      <alignment horizontal="center"/>
    </xf>
    <xf numFmtId="2" fontId="72" fillId="0" borderId="9" xfId="3" applyNumberFormat="1" applyFont="1" applyBorder="1" applyAlignment="1">
      <alignment horizontal="center"/>
    </xf>
    <xf numFmtId="2" fontId="72" fillId="0" borderId="6" xfId="3" applyNumberFormat="1" applyFont="1" applyBorder="1" applyAlignment="1">
      <alignment horizontal="center"/>
    </xf>
    <xf numFmtId="0" fontId="19" fillId="0" borderId="5" xfId="3" applyFont="1" applyBorder="1" applyAlignment="1">
      <alignment horizontal="left"/>
    </xf>
    <xf numFmtId="0" fontId="19" fillId="0" borderId="6" xfId="3" applyFont="1" applyBorder="1" applyAlignment="1">
      <alignment horizontal="left"/>
    </xf>
    <xf numFmtId="0" fontId="19" fillId="0" borderId="5" xfId="3" applyFont="1" applyBorder="1" applyAlignment="1">
      <alignment horizontal="center"/>
    </xf>
    <xf numFmtId="0" fontId="19" fillId="0" borderId="6" xfId="3" applyFont="1" applyBorder="1" applyAlignment="1">
      <alignment horizontal="center"/>
    </xf>
    <xf numFmtId="0" fontId="21" fillId="0" borderId="5" xfId="3" applyFont="1" applyBorder="1" applyAlignment="1">
      <alignment horizontal="center" vertical="top" wrapText="1"/>
    </xf>
    <xf numFmtId="0" fontId="21" fillId="0" borderId="6" xfId="3" applyFont="1" applyBorder="1" applyAlignment="1">
      <alignment horizontal="center" vertical="top" wrapText="1"/>
    </xf>
    <xf numFmtId="0" fontId="16" fillId="0" borderId="0" xfId="3" applyFont="1" applyAlignment="1">
      <alignment horizontal="right"/>
    </xf>
    <xf numFmtId="0" fontId="17" fillId="0" borderId="0" xfId="3" applyFont="1" applyAlignment="1">
      <alignment horizontal="center"/>
    </xf>
    <xf numFmtId="0" fontId="18" fillId="0" borderId="0" xfId="3" applyFont="1" applyAlignment="1">
      <alignment horizontal="center"/>
    </xf>
    <xf numFmtId="0" fontId="15" fillId="0" borderId="0" xfId="3" applyFont="1" applyAlignment="1">
      <alignment horizontal="left"/>
    </xf>
    <xf numFmtId="0" fontId="30" fillId="0" borderId="5" xfId="3" applyFont="1" applyBorder="1" applyAlignment="1">
      <alignment horizontal="center" vertical="top" wrapText="1"/>
    </xf>
    <xf numFmtId="0" fontId="30" fillId="0" borderId="9" xfId="3" applyFont="1" applyBorder="1" applyAlignment="1">
      <alignment horizontal="center" vertical="top" wrapText="1"/>
    </xf>
    <xf numFmtId="0" fontId="30" fillId="0" borderId="6" xfId="3" applyFont="1" applyBorder="1" applyAlignment="1">
      <alignment horizontal="center" vertical="top" wrapText="1"/>
    </xf>
    <xf numFmtId="0" fontId="19" fillId="0" borderId="0" xfId="3" applyFont="1" applyAlignment="1">
      <alignment horizontal="center"/>
    </xf>
    <xf numFmtId="0" fontId="30" fillId="0" borderId="7" xfId="3" applyFont="1" applyBorder="1" applyAlignment="1">
      <alignment horizontal="center"/>
    </xf>
    <xf numFmtId="0" fontId="30" fillId="0" borderId="1" xfId="3" applyFont="1" applyBorder="1" applyAlignment="1">
      <alignment horizontal="center" vertical="top" wrapText="1"/>
    </xf>
    <xf numFmtId="0" fontId="30" fillId="0" borderId="3" xfId="3" applyFont="1" applyBorder="1" applyAlignment="1">
      <alignment horizontal="center" vertical="top" wrapText="1"/>
    </xf>
    <xf numFmtId="0" fontId="30" fillId="0" borderId="5" xfId="3" applyFont="1" applyBorder="1" applyAlignment="1">
      <alignment horizontal="center" vertical="top"/>
    </xf>
    <xf numFmtId="0" fontId="30" fillId="0" borderId="9" xfId="3" applyFont="1" applyBorder="1" applyAlignment="1">
      <alignment horizontal="center" vertical="top"/>
    </xf>
    <xf numFmtId="0" fontId="30" fillId="0" borderId="6" xfId="3" applyFont="1" applyBorder="1" applyAlignment="1">
      <alignment horizontal="center" vertical="top"/>
    </xf>
    <xf numFmtId="0" fontId="30" fillId="0" borderId="12" xfId="3" applyFont="1" applyBorder="1" applyAlignment="1">
      <alignment horizontal="center" vertical="top" wrapText="1"/>
    </xf>
    <xf numFmtId="0" fontId="30" fillId="0" borderId="13" xfId="3" applyFont="1" applyBorder="1" applyAlignment="1">
      <alignment horizontal="center" vertical="top" wrapText="1"/>
    </xf>
    <xf numFmtId="0" fontId="30" fillId="0" borderId="14" xfId="3" applyFont="1" applyBorder="1" applyAlignment="1">
      <alignment horizontal="center" vertical="top" wrapText="1"/>
    </xf>
    <xf numFmtId="0" fontId="30" fillId="0" borderId="8" xfId="3" applyFont="1" applyBorder="1" applyAlignment="1">
      <alignment horizontal="center" vertical="top" wrapText="1"/>
    </xf>
    <xf numFmtId="0" fontId="30" fillId="0" borderId="7" xfId="3" applyFont="1" applyBorder="1" applyAlignment="1">
      <alignment horizontal="center" vertical="top" wrapText="1"/>
    </xf>
    <xf numFmtId="0" fontId="30" fillId="0" borderId="15" xfId="3" applyFont="1" applyBorder="1" applyAlignment="1">
      <alignment horizontal="center" vertical="top" wrapText="1"/>
    </xf>
    <xf numFmtId="0" fontId="15" fillId="0" borderId="2" xfId="2" applyFont="1" applyBorder="1" applyAlignment="1">
      <alignment horizontal="center"/>
    </xf>
    <xf numFmtId="0" fontId="15" fillId="0" borderId="0" xfId="2" applyFont="1" applyAlignment="1">
      <alignment horizontal="center"/>
    </xf>
    <xf numFmtId="0" fontId="25" fillId="0" borderId="0" xfId="2" applyFont="1" applyAlignment="1">
      <alignment horizontal="center"/>
    </xf>
    <xf numFmtId="0" fontId="15" fillId="0" borderId="0" xfId="2" applyFont="1" applyAlignment="1">
      <alignment horizontal="left"/>
    </xf>
    <xf numFmtId="0" fontId="30" fillId="0" borderId="0" xfId="2" applyFont="1" applyBorder="1" applyAlignment="1">
      <alignment horizontal="right"/>
    </xf>
    <xf numFmtId="0" fontId="18" fillId="0" borderId="0" xfId="2" applyFont="1" applyAlignment="1">
      <alignment horizontal="center" wrapText="1"/>
    </xf>
  </cellXfs>
  <cellStyles count="378">
    <cellStyle name="Comma 2" xfId="74"/>
    <cellStyle name="Comma 4" xfId="75"/>
    <cellStyle name="Hyperlink 2" xfId="139"/>
    <cellStyle name="Hyperlink 3" xfId="104"/>
    <cellStyle name="Hyperlink 4" xfId="154"/>
    <cellStyle name="Normal" xfId="0" builtinId="0"/>
    <cellStyle name="Normal 10" xfId="51"/>
    <cellStyle name="Normal 10 2" xfId="141"/>
    <cellStyle name="Normal 10 2 2" xfId="216"/>
    <cellStyle name="Normal 10 2 2 2" xfId="359"/>
    <cellStyle name="Normal 10 2 3" xfId="288"/>
    <cellStyle name="Normal 10 3" xfId="127"/>
    <cellStyle name="Normal 10 3 2" xfId="208"/>
    <cellStyle name="Normal 10 3 2 2" xfId="351"/>
    <cellStyle name="Normal 10 3 3" xfId="280"/>
    <cellStyle name="Normal 10 4" xfId="170"/>
    <cellStyle name="Normal 10 4 2" xfId="314"/>
    <cellStyle name="Normal 10 5" xfId="243"/>
    <cellStyle name="Normal 11" xfId="76"/>
    <cellStyle name="Normal 11 2" xfId="142"/>
    <cellStyle name="Normal 11 2 2" xfId="217"/>
    <cellStyle name="Normal 11 2 2 2" xfId="360"/>
    <cellStyle name="Normal 11 2 3" xfId="289"/>
    <cellStyle name="Normal 11 3" xfId="128"/>
    <cellStyle name="Normal 11 3 2" xfId="209"/>
    <cellStyle name="Normal 11 3 2 2" xfId="352"/>
    <cellStyle name="Normal 11 3 3" xfId="281"/>
    <cellStyle name="Normal 11 4" xfId="171"/>
    <cellStyle name="Normal 11 4 2" xfId="315"/>
    <cellStyle name="Normal 11 5" xfId="244"/>
    <cellStyle name="Normal 12" xfId="77"/>
    <cellStyle name="Normal 12 2" xfId="143"/>
    <cellStyle name="Normal 12 2 2" xfId="218"/>
    <cellStyle name="Normal 12 2 2 2" xfId="361"/>
    <cellStyle name="Normal 12 2 3" xfId="290"/>
    <cellStyle name="Normal 12 3" xfId="129"/>
    <cellStyle name="Normal 12 3 2" xfId="210"/>
    <cellStyle name="Normal 12 3 2 2" xfId="353"/>
    <cellStyle name="Normal 12 3 3" xfId="282"/>
    <cellStyle name="Normal 12 4" xfId="172"/>
    <cellStyle name="Normal 12 4 2" xfId="316"/>
    <cellStyle name="Normal 12 5" xfId="245"/>
    <cellStyle name="Normal 13" xfId="6"/>
    <cellStyle name="Normal 14" xfId="11"/>
    <cellStyle name="Normal 15" xfId="21"/>
    <cellStyle name="Normal 16" xfId="31"/>
    <cellStyle name="Normal 17" xfId="32"/>
    <cellStyle name="Normal 18" xfId="42"/>
    <cellStyle name="Normal 19" xfId="47"/>
    <cellStyle name="Normal 2" xfId="1"/>
    <cellStyle name="Normal 2 10" xfId="12"/>
    <cellStyle name="Normal 2 10 2" xfId="126"/>
    <cellStyle name="Normal 2 10 2 2" xfId="207"/>
    <cellStyle name="Normal 2 10 2 2 2" xfId="350"/>
    <cellStyle name="Normal 2 10 2 3" xfId="279"/>
    <cellStyle name="Normal 2 10 3" xfId="168"/>
    <cellStyle name="Normal 2 10 3 2" xfId="312"/>
    <cellStyle name="Normal 2 10 4" xfId="241"/>
    <cellStyle name="Normal 2 11" xfId="155"/>
    <cellStyle name="Normal 2 11 2" xfId="228"/>
    <cellStyle name="Normal 2 11 2 2" xfId="369"/>
    <cellStyle name="Normal 2 11 3" xfId="299"/>
    <cellStyle name="Normal 2 12" xfId="157"/>
    <cellStyle name="Normal 2 12 2" xfId="230"/>
    <cellStyle name="Normal 2 12 2 2" xfId="371"/>
    <cellStyle name="Normal 2 12 3" xfId="301"/>
    <cellStyle name="Normal 2 13" xfId="160"/>
    <cellStyle name="Normal 2 13 2" xfId="233"/>
    <cellStyle name="Normal 2 13 2 2" xfId="374"/>
    <cellStyle name="Normal 2 13 3" xfId="304"/>
    <cellStyle name="Normal 2 14" xfId="161"/>
    <cellStyle name="Normal 2 14 2" xfId="234"/>
    <cellStyle name="Normal 2 14 2 2" xfId="375"/>
    <cellStyle name="Normal 2 14 3" xfId="305"/>
    <cellStyle name="Normal 2 15" xfId="162"/>
    <cellStyle name="Normal 2 15 2" xfId="235"/>
    <cellStyle name="Normal 2 15 2 2" xfId="376"/>
    <cellStyle name="Normal 2 15 3" xfId="306"/>
    <cellStyle name="Normal 2 16" xfId="166"/>
    <cellStyle name="Normal 2 16 2" xfId="310"/>
    <cellStyle name="Normal 2 17" xfId="239"/>
    <cellStyle name="Normal 2 2" xfId="5"/>
    <cellStyle name="Normal 2 2 10" xfId="163"/>
    <cellStyle name="Normal 2 2 10 2" xfId="236"/>
    <cellStyle name="Normal 2 2 10 2 2" xfId="377"/>
    <cellStyle name="Normal 2 2 10 3" xfId="307"/>
    <cellStyle name="Normal 2 2 11" xfId="167"/>
    <cellStyle name="Normal 2 2 11 2" xfId="311"/>
    <cellStyle name="Normal 2 2 12" xfId="240"/>
    <cellStyle name="Normal 2 2 2" xfId="80"/>
    <cellStyle name="Normal 2 2 2 2" xfId="131"/>
    <cellStyle name="Normal 2 2 2 3" xfId="116"/>
    <cellStyle name="Normal 2 2 2 3 2" xfId="198"/>
    <cellStyle name="Normal 2 2 2 3 2 2" xfId="341"/>
    <cellStyle name="Normal 2 2 2 3 3" xfId="270"/>
    <cellStyle name="Normal 2 2 2 4" xfId="102"/>
    <cellStyle name="Normal 2 2 2 4 2" xfId="185"/>
    <cellStyle name="Normal 2 2 2 4 2 2" xfId="329"/>
    <cellStyle name="Normal 2 2 2 4 3" xfId="258"/>
    <cellStyle name="Normal 2 2 3" xfId="81"/>
    <cellStyle name="Normal 2 2 3 2" xfId="132"/>
    <cellStyle name="Normal 2 2 3 3" xfId="119"/>
    <cellStyle name="Normal 2 2 3 3 2" xfId="201"/>
    <cellStyle name="Normal 2 2 3 3 2 2" xfId="344"/>
    <cellStyle name="Normal 2 2 3 3 3" xfId="273"/>
    <cellStyle name="Normal 2 2 3 4" xfId="106"/>
    <cellStyle name="Normal 2 2 3 4 2" xfId="188"/>
    <cellStyle name="Normal 2 2 3 4 2 2" xfId="332"/>
    <cellStyle name="Normal 2 2 3 4 3" xfId="261"/>
    <cellStyle name="Normal 2 2 4" xfId="92"/>
    <cellStyle name="Normal 2 2 4 2" xfId="147"/>
    <cellStyle name="Normal 2 2 4 2 2" xfId="222"/>
    <cellStyle name="Normal 2 2 4 2 2 2" xfId="365"/>
    <cellStyle name="Normal 2 2 4 2 3" xfId="294"/>
    <cellStyle name="Normal 2 2 4 3" xfId="138"/>
    <cellStyle name="Normal 2 2 4 3 2" xfId="214"/>
    <cellStyle name="Normal 2 2 4 3 2 2" xfId="357"/>
    <cellStyle name="Normal 2 2 4 3 3" xfId="286"/>
    <cellStyle name="Normal 2 2 4 4" xfId="176"/>
    <cellStyle name="Normal 2 2 4 4 2" xfId="320"/>
    <cellStyle name="Normal 2 2 4 5" xfId="249"/>
    <cellStyle name="Normal 2 2 5" xfId="79"/>
    <cellStyle name="Normal 2 2 6" xfId="99"/>
    <cellStyle name="Normal 2 2 6 2" xfId="182"/>
    <cellStyle name="Normal 2 2 6 2 2" xfId="326"/>
    <cellStyle name="Normal 2 2 6 3" xfId="255"/>
    <cellStyle name="Normal 2 2 7" xfId="153"/>
    <cellStyle name="Normal 2 2 7 2" xfId="227"/>
    <cellStyle name="Normal 2 2 7 2 2" xfId="368"/>
    <cellStyle name="Normal 2 2 7 3" xfId="298"/>
    <cellStyle name="Normal 2 2 8" xfId="156"/>
    <cellStyle name="Normal 2 2 8 2" xfId="229"/>
    <cellStyle name="Normal 2 2 8 2 2" xfId="370"/>
    <cellStyle name="Normal 2 2 8 3" xfId="300"/>
    <cellStyle name="Normal 2 2 9" xfId="158"/>
    <cellStyle name="Normal 2 2 9 2" xfId="231"/>
    <cellStyle name="Normal 2 2 9 2 2" xfId="372"/>
    <cellStyle name="Normal 2 2 9 3" xfId="302"/>
    <cellStyle name="Normal 2 3" xfId="82"/>
    <cellStyle name="Normal 2 3 2" xfId="83"/>
    <cellStyle name="Normal 2 3 2 2" xfId="134"/>
    <cellStyle name="Normal 2 3 2 3" xfId="120"/>
    <cellStyle name="Normal 2 3 2 3 2" xfId="202"/>
    <cellStyle name="Normal 2 3 2 3 2 2" xfId="345"/>
    <cellStyle name="Normal 2 3 2 3 3" xfId="274"/>
    <cellStyle name="Normal 2 3 2 4" xfId="107"/>
    <cellStyle name="Normal 2 3 2 4 2" xfId="189"/>
    <cellStyle name="Normal 2 3 2 4 2 2" xfId="333"/>
    <cellStyle name="Normal 2 3 2 4 3" xfId="262"/>
    <cellStyle name="Normal 2 3 3" xfId="133"/>
    <cellStyle name="Normal 2 3 4" xfId="113"/>
    <cellStyle name="Normal 2 3 4 2" xfId="195"/>
    <cellStyle name="Normal 2 3 4 2 2" xfId="338"/>
    <cellStyle name="Normal 2 3 4 3" xfId="267"/>
    <cellStyle name="Normal 2 3 5" xfId="97"/>
    <cellStyle name="Normal 2 3 5 2" xfId="180"/>
    <cellStyle name="Normal 2 3 5 2 2" xfId="324"/>
    <cellStyle name="Normal 2 3 5 3" xfId="253"/>
    <cellStyle name="Normal 2 4" xfId="78"/>
    <cellStyle name="Normal 2 4 2" xfId="108"/>
    <cellStyle name="Normal 2 4 2 2" xfId="121"/>
    <cellStyle name="Normal 2 4 2 2 2" xfId="203"/>
    <cellStyle name="Normal 2 4 2 2 2 2" xfId="346"/>
    <cellStyle name="Normal 2 4 2 2 3" xfId="275"/>
    <cellStyle name="Normal 2 4 2 3" xfId="190"/>
    <cellStyle name="Normal 2 4 2 3 2" xfId="334"/>
    <cellStyle name="Normal 2 4 2 4" xfId="263"/>
    <cellStyle name="Normal 2 4 3" xfId="130"/>
    <cellStyle name="Normal 2 4 4" xfId="114"/>
    <cellStyle name="Normal 2 4 4 2" xfId="196"/>
    <cellStyle name="Normal 2 4 4 2 2" xfId="339"/>
    <cellStyle name="Normal 2 4 4 3" xfId="268"/>
    <cellStyle name="Normal 2 4 5" xfId="100"/>
    <cellStyle name="Normal 2 4 5 2" xfId="183"/>
    <cellStyle name="Normal 2 4 5 2 2" xfId="327"/>
    <cellStyle name="Normal 2 4 5 3" xfId="256"/>
    <cellStyle name="Normal 2 5" xfId="93"/>
    <cellStyle name="Normal 2 5 2" xfId="109"/>
    <cellStyle name="Normal 2 5 2 2" xfId="122"/>
    <cellStyle name="Normal 2 5 2 2 2" xfId="204"/>
    <cellStyle name="Normal 2 5 2 2 2 2" xfId="347"/>
    <cellStyle name="Normal 2 5 2 2 3" xfId="276"/>
    <cellStyle name="Normal 2 5 2 3" xfId="191"/>
    <cellStyle name="Normal 2 5 2 3 2" xfId="335"/>
    <cellStyle name="Normal 2 5 2 4" xfId="264"/>
    <cellStyle name="Normal 2 5 3" xfId="115"/>
    <cellStyle name="Normal 2 5 3 2" xfId="197"/>
    <cellStyle name="Normal 2 5 3 2 2" xfId="340"/>
    <cellStyle name="Normal 2 5 3 3" xfId="269"/>
    <cellStyle name="Normal 2 5 4" xfId="148"/>
    <cellStyle name="Normal 2 5 4 2" xfId="223"/>
    <cellStyle name="Normal 2 5 4 2 2" xfId="366"/>
    <cellStyle name="Normal 2 5 4 3" xfId="295"/>
    <cellStyle name="Normal 2 5 5" xfId="101"/>
    <cellStyle name="Normal 2 5 5 2" xfId="184"/>
    <cellStyle name="Normal 2 5 5 2 2" xfId="328"/>
    <cellStyle name="Normal 2 5 5 3" xfId="257"/>
    <cellStyle name="Normal 2 5 6" xfId="177"/>
    <cellStyle name="Normal 2 5 6 2" xfId="321"/>
    <cellStyle name="Normal 2 5 7" xfId="250"/>
    <cellStyle name="Normal 2 6" xfId="16"/>
    <cellStyle name="Normal 2 6 2" xfId="110"/>
    <cellStyle name="Normal 2 6 2 2" xfId="123"/>
    <cellStyle name="Normal 2 6 2 2 2" xfId="205"/>
    <cellStyle name="Normal 2 6 2 2 2 2" xfId="348"/>
    <cellStyle name="Normal 2 6 2 2 3" xfId="277"/>
    <cellStyle name="Normal 2 6 2 3" xfId="192"/>
    <cellStyle name="Normal 2 6 2 3 2" xfId="336"/>
    <cellStyle name="Normal 2 6 2 4" xfId="265"/>
    <cellStyle name="Normal 2 6 3" xfId="124"/>
    <cellStyle name="Normal 2 6 4" xfId="117"/>
    <cellStyle name="Normal 2 6 4 2" xfId="199"/>
    <cellStyle name="Normal 2 6 4 2 2" xfId="342"/>
    <cellStyle name="Normal 2 6 4 3" xfId="271"/>
    <cellStyle name="Normal 2 6 5" xfId="103"/>
    <cellStyle name="Normal 2 6 5 2" xfId="186"/>
    <cellStyle name="Normal 2 6 5 2 2" xfId="330"/>
    <cellStyle name="Normal 2 6 5 3" xfId="259"/>
    <cellStyle name="Normal 2 7" xfId="96"/>
    <cellStyle name="Normal 2 7 2" xfId="118"/>
    <cellStyle name="Normal 2 7 2 2" xfId="200"/>
    <cellStyle name="Normal 2 7 2 2 2" xfId="343"/>
    <cellStyle name="Normal 2 7 2 3" xfId="272"/>
    <cellStyle name="Normal 2 7 3" xfId="105"/>
    <cellStyle name="Normal 2 7 3 2" xfId="187"/>
    <cellStyle name="Normal 2 7 3 2 2" xfId="331"/>
    <cellStyle name="Normal 2 7 3 3" xfId="260"/>
    <cellStyle name="Normal 2 7 4" xfId="179"/>
    <cellStyle name="Normal 2 7 4 2" xfId="323"/>
    <cellStyle name="Normal 2 7 5" xfId="252"/>
    <cellStyle name="Normal 2 8" xfId="98"/>
    <cellStyle name="Normal 2 8 2" xfId="181"/>
    <cellStyle name="Normal 2 8 2 2" xfId="325"/>
    <cellStyle name="Normal 2 8 3" xfId="254"/>
    <cellStyle name="Normal 2 9" xfId="152"/>
    <cellStyle name="Normal 2 9 2" xfId="226"/>
    <cellStyle name="Normal 2 9 2 2" xfId="367"/>
    <cellStyle name="Normal 2 9 3" xfId="297"/>
    <cellStyle name="Normal 20" xfId="58"/>
    <cellStyle name="Normal 21" xfId="50"/>
    <cellStyle name="Normal 22" xfId="53"/>
    <cellStyle name="Normal 23" xfId="56"/>
    <cellStyle name="Normal 24" xfId="64"/>
    <cellStyle name="Normal 25" xfId="68"/>
    <cellStyle name="Normal 26" xfId="65"/>
    <cellStyle name="Normal 27" xfId="23"/>
    <cellStyle name="Normal 28" xfId="24"/>
    <cellStyle name="Normal 29" xfId="35"/>
    <cellStyle name="Normal 3" xfId="2"/>
    <cellStyle name="Normal 3 2" xfId="3"/>
    <cellStyle name="Normal 30" xfId="36"/>
    <cellStyle name="Normal 31" xfId="22"/>
    <cellStyle name="Normal 32" xfId="25"/>
    <cellStyle name="Normal 33" xfId="26"/>
    <cellStyle name="Normal 34" xfId="13"/>
    <cellStyle name="Normal 35" xfId="33"/>
    <cellStyle name="Normal 36" xfId="34"/>
    <cellStyle name="Normal 37" xfId="43"/>
    <cellStyle name="Normal 38" xfId="48"/>
    <cellStyle name="Normal 39" xfId="59"/>
    <cellStyle name="Normal 4" xfId="4"/>
    <cellStyle name="Normal 40" xfId="62"/>
    <cellStyle name="Normal 41" xfId="73"/>
    <cellStyle name="Normal 42" xfId="37"/>
    <cellStyle name="Normal 43" xfId="66"/>
    <cellStyle name="Normal 44" xfId="70"/>
    <cellStyle name="Normal 45" xfId="94"/>
    <cellStyle name="Normal 45 2" xfId="149"/>
    <cellStyle name="Normal 45 2 2" xfId="224"/>
    <cellStyle name="Normal 46" xfId="54"/>
    <cellStyle name="Normal 47" xfId="38"/>
    <cellStyle name="Normal 48" xfId="44"/>
    <cellStyle name="Normal 49" xfId="49"/>
    <cellStyle name="Normal 5" xfId="14"/>
    <cellStyle name="Normal 50" xfId="52"/>
    <cellStyle name="Normal 51" xfId="55"/>
    <cellStyle name="Normal 52" xfId="60"/>
    <cellStyle name="Normal 53" xfId="63"/>
    <cellStyle name="Normal 54" xfId="17"/>
    <cellStyle name="Normal 55" xfId="67"/>
    <cellStyle name="Normal 56" xfId="71"/>
    <cellStyle name="Normal 57" xfId="18"/>
    <cellStyle name="Normal 58" xfId="27"/>
    <cellStyle name="Normal 59" xfId="28"/>
    <cellStyle name="Normal 6" xfId="84"/>
    <cellStyle name="Normal 6 2" xfId="85"/>
    <cellStyle name="Normal 6 3" xfId="135"/>
    <cellStyle name="Normal 6 3 2" xfId="211"/>
    <cellStyle name="Normal 6 3 2 2" xfId="354"/>
    <cellStyle name="Normal 6 3 3" xfId="283"/>
    <cellStyle name="Normal 6 4" xfId="144"/>
    <cellStyle name="Normal 6 4 2" xfId="219"/>
    <cellStyle name="Normal 6 4 2 2" xfId="362"/>
    <cellStyle name="Normal 6 4 3" xfId="291"/>
    <cellStyle name="Normal 6 5" xfId="112"/>
    <cellStyle name="Normal 6 5 2" xfId="194"/>
    <cellStyle name="Normal 6 6" xfId="173"/>
    <cellStyle name="Normal 6 6 2" xfId="317"/>
    <cellStyle name="Normal 6 7" xfId="246"/>
    <cellStyle name="Normal 60" xfId="39"/>
    <cellStyle name="Normal 61" xfId="40"/>
    <cellStyle name="Normal 62" xfId="45"/>
    <cellStyle name="Normal 63" xfId="19"/>
    <cellStyle name="Normal 64" xfId="72"/>
    <cellStyle name="Normal 65" xfId="20"/>
    <cellStyle name="Normal 66" xfId="29"/>
    <cellStyle name="Normal 67" xfId="30"/>
    <cellStyle name="Normal 68" xfId="41"/>
    <cellStyle name="Normal 69" xfId="46"/>
    <cellStyle name="Normal 7" xfId="86"/>
    <cellStyle name="Normal 70" xfId="57"/>
    <cellStyle name="Normal 71" xfId="61"/>
    <cellStyle name="Normal 72" xfId="15"/>
    <cellStyle name="Normal 72 2" xfId="125"/>
    <cellStyle name="Normal 72 2 2" xfId="206"/>
    <cellStyle name="Normal 72 2 2 2" xfId="349"/>
    <cellStyle name="Normal 72 2 3" xfId="278"/>
    <cellStyle name="Normal 72 3" xfId="169"/>
    <cellStyle name="Normal 72 3 2" xfId="313"/>
    <cellStyle name="Normal 72 4" xfId="242"/>
    <cellStyle name="Normal 73" xfId="69"/>
    <cellStyle name="Normal 74" xfId="95"/>
    <cellStyle name="Normal 74 2" xfId="111"/>
    <cellStyle name="Normal 74 2 2" xfId="193"/>
    <cellStyle name="Normal 74 2 2 2" xfId="337"/>
    <cellStyle name="Normal 74 2 3" xfId="266"/>
    <cellStyle name="Normal 74 3" xfId="178"/>
    <cellStyle name="Normal 74 3 2" xfId="322"/>
    <cellStyle name="Normal 74 4" xfId="251"/>
    <cellStyle name="Normal 75" xfId="140"/>
    <cellStyle name="Normal 75 2" xfId="215"/>
    <cellStyle name="Normal 75 2 2" xfId="358"/>
    <cellStyle name="Normal 75 3" xfId="287"/>
    <cellStyle name="Normal 76" xfId="151"/>
    <cellStyle name="Normal 77" xfId="159"/>
    <cellStyle name="Normal 77 2" xfId="232"/>
    <cellStyle name="Normal 77 2 2" xfId="373"/>
    <cellStyle name="Normal 77 3" xfId="303"/>
    <cellStyle name="Normal 78" xfId="165"/>
    <cellStyle name="Normal 78 2" xfId="309"/>
    <cellStyle name="Normal 79" xfId="164"/>
    <cellStyle name="Normal 79 2" xfId="308"/>
    <cellStyle name="Normal 8" xfId="87"/>
    <cellStyle name="Normal 8 2" xfId="145"/>
    <cellStyle name="Normal 8 2 2" xfId="220"/>
    <cellStyle name="Normal 8 2 2 2" xfId="363"/>
    <cellStyle name="Normal 8 2 3" xfId="292"/>
    <cellStyle name="Normal 8 3" xfId="136"/>
    <cellStyle name="Normal 8 3 2" xfId="212"/>
    <cellStyle name="Normal 8 3 2 2" xfId="355"/>
    <cellStyle name="Normal 8 3 3" xfId="284"/>
    <cellStyle name="Normal 8 4" xfId="174"/>
    <cellStyle name="Normal 8 4 2" xfId="318"/>
    <cellStyle name="Normal 8 5" xfId="247"/>
    <cellStyle name="Normal 80" xfId="238"/>
    <cellStyle name="Normal 81" xfId="237"/>
    <cellStyle name="Normal 86" xfId="7"/>
    <cellStyle name="Normal 88" xfId="8"/>
    <cellStyle name="Normal 89" xfId="9"/>
    <cellStyle name="Normal 9" xfId="88"/>
    <cellStyle name="Normal 9 2" xfId="146"/>
    <cellStyle name="Normal 9 2 2" xfId="221"/>
    <cellStyle name="Normal 9 2 2 2" xfId="364"/>
    <cellStyle name="Normal 9 2 3" xfId="293"/>
    <cellStyle name="Normal 9 3" xfId="137"/>
    <cellStyle name="Normal 9 3 2" xfId="213"/>
    <cellStyle name="Normal 9 3 2 2" xfId="356"/>
    <cellStyle name="Normal 9 3 3" xfId="285"/>
    <cellStyle name="Normal 9 4" xfId="175"/>
    <cellStyle name="Normal 9 4 2" xfId="319"/>
    <cellStyle name="Normal 9 5" xfId="248"/>
    <cellStyle name="Normal 90" xfId="10"/>
    <cellStyle name="Percent" xfId="150" builtinId="5"/>
    <cellStyle name="Percent 2" xfId="89"/>
    <cellStyle name="Percent 3" xfId="90"/>
    <cellStyle name="Percent 4" xfId="91"/>
    <cellStyle name="Percent 5" xfId="225"/>
    <cellStyle name="Percent 6" xfId="29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oneCellAnchor>
    <xdr:from>
      <xdr:col>0</xdr:col>
      <xdr:colOff>82550</xdr:colOff>
      <xdr:row>2</xdr:row>
      <xdr:rowOff>151261</xdr:rowOff>
    </xdr:from>
    <xdr:ext cx="9271663" cy="4551367"/>
    <xdr:sp macro="" textlink="">
      <xdr:nvSpPr>
        <xdr:cNvPr id="2" name="Rectangle 1"/>
        <xdr:cNvSpPr/>
      </xdr:nvSpPr>
      <xdr:spPr>
        <a:xfrm>
          <a:off x="82550" y="488446"/>
          <a:ext cx="9263856" cy="4531229"/>
        </a:xfrm>
        <a:prstGeom prst="rect">
          <a:avLst/>
        </a:prstGeom>
        <a:noFill/>
      </xdr:spPr>
      <xdr:txBody>
        <a:bodyPr wrap="square" lIns="91440" tIns="45720" rIns="91440" bIns="45720">
          <a:noAutofit/>
        </a:bodyPr>
        <a:lstStyle/>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Annual Work Plan &amp; Budget</a:t>
          </a:r>
        </a:p>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2018-19</a:t>
          </a: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5100"/>
            </a:lnSpc>
          </a:pPr>
          <a:r>
            <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State/UT</a:t>
          </a: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_Haryana</a:t>
          </a:r>
        </a:p>
        <a:p>
          <a:pPr algn="ctr">
            <a:lnSpc>
              <a:spcPts val="5100"/>
            </a:lnSpc>
          </a:pP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Date of Submission ___________</a:t>
          </a: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55059</xdr:rowOff>
    </xdr:from>
    <xdr:ext cx="5588000" cy="2628220"/>
    <xdr:sp macro="" textlink="">
      <xdr:nvSpPr>
        <xdr:cNvPr id="2" name="Rectangle 1"/>
        <xdr:cNvSpPr/>
      </xdr:nvSpPr>
      <xdr:spPr>
        <a:xfrm>
          <a:off x="0" y="531309"/>
          <a:ext cx="5588000" cy="2628220"/>
        </a:xfrm>
        <a:prstGeom prst="rect">
          <a:avLst/>
        </a:prstGeom>
        <a:noFill/>
      </xdr:spPr>
      <xdr:txBody>
        <a:bodyPr wrap="square" lIns="91440" tIns="45720" rIns="91440" bIns="45720">
          <a:sp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Performance during </a:t>
          </a:r>
        </a:p>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2017-18</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mailto:mdmhry@gmail.com"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
  <sheetViews>
    <sheetView topLeftCell="A10" zoomScaleSheetLayoutView="90" workbookViewId="0">
      <selection activeCell="S15" sqref="S15"/>
    </sheetView>
  </sheetViews>
  <sheetFormatPr defaultRowHeight="12.75"/>
  <cols>
    <col min="15" max="15" width="12.42578125" customWidth="1"/>
  </cols>
  <sheetData/>
  <printOptions horizontalCentered="1"/>
  <pageMargins left="0.70866141732283472" right="0.70866141732283472" top="0.23622047244094491" bottom="0" header="0.31496062992125984" footer="0.31496062992125984"/>
  <pageSetup paperSize="5" orientation="landscape"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S46"/>
  <sheetViews>
    <sheetView view="pageBreakPreview" topLeftCell="A16" zoomScale="80" zoomScaleSheetLayoutView="80" workbookViewId="0">
      <selection activeCell="J42" sqref="J42:N45"/>
    </sheetView>
  </sheetViews>
  <sheetFormatPr defaultRowHeight="12.75"/>
  <cols>
    <col min="2" max="2" width="12" customWidth="1"/>
    <col min="3" max="3" width="11.28515625" customWidth="1"/>
    <col min="5" max="5" width="9.5703125" customWidth="1"/>
    <col min="6" max="6" width="9.85546875" customWidth="1"/>
    <col min="7" max="7" width="8.85546875" customWidth="1"/>
    <col min="8" max="8" width="10.5703125" customWidth="1"/>
    <col min="9" max="9" width="9.85546875" customWidth="1"/>
    <col min="11" max="11" width="11.85546875" customWidth="1"/>
    <col min="12" max="12" width="9.42578125" customWidth="1"/>
    <col min="13" max="13" width="12" customWidth="1"/>
    <col min="14" max="14" width="18.140625" customWidth="1"/>
  </cols>
  <sheetData>
    <row r="1" spans="1:19" ht="12.75" customHeight="1">
      <c r="D1" s="1119"/>
      <c r="E1" s="1119"/>
      <c r="F1" s="1119"/>
      <c r="G1" s="1119"/>
      <c r="H1" s="1119"/>
      <c r="I1" s="1119"/>
      <c r="J1" s="1119"/>
      <c r="M1" s="93" t="s">
        <v>262</v>
      </c>
    </row>
    <row r="2" spans="1:19" ht="15">
      <c r="A2" s="1210" t="s">
        <v>0</v>
      </c>
      <c r="B2" s="1210"/>
      <c r="C2" s="1210"/>
      <c r="D2" s="1210"/>
      <c r="E2" s="1210"/>
      <c r="F2" s="1210"/>
      <c r="G2" s="1210"/>
      <c r="H2" s="1210"/>
      <c r="I2" s="1210"/>
      <c r="J2" s="1210"/>
      <c r="K2" s="1210"/>
      <c r="L2" s="1210"/>
      <c r="M2" s="1210"/>
      <c r="N2" s="1210"/>
    </row>
    <row r="3" spans="1:19" ht="20.25">
      <c r="A3" s="1116" t="s">
        <v>655</v>
      </c>
      <c r="B3" s="1116"/>
      <c r="C3" s="1116"/>
      <c r="D3" s="1116"/>
      <c r="E3" s="1116"/>
      <c r="F3" s="1116"/>
      <c r="G3" s="1116"/>
      <c r="H3" s="1116"/>
      <c r="I3" s="1116"/>
      <c r="J3" s="1116"/>
      <c r="K3" s="1116"/>
      <c r="L3" s="1116"/>
      <c r="M3" s="1116"/>
      <c r="N3" s="1116"/>
    </row>
    <row r="4" spans="1:19" ht="11.25" customHeight="1"/>
    <row r="5" spans="1:19" ht="15.75">
      <c r="A5" s="1117" t="s">
        <v>663</v>
      </c>
      <c r="B5" s="1117"/>
      <c r="C5" s="1117"/>
      <c r="D5" s="1117"/>
      <c r="E5" s="1117"/>
      <c r="F5" s="1117"/>
      <c r="G5" s="1117"/>
      <c r="H5" s="1117"/>
      <c r="I5" s="1117"/>
      <c r="J5" s="1117"/>
      <c r="K5" s="1117"/>
      <c r="L5" s="1117"/>
      <c r="M5" s="1117"/>
      <c r="N5" s="1117"/>
    </row>
    <row r="7" spans="1:19">
      <c r="A7" s="1204" t="s">
        <v>957</v>
      </c>
      <c r="B7" s="1204"/>
      <c r="L7" s="1205" t="s">
        <v>1015</v>
      </c>
      <c r="M7" s="1205"/>
      <c r="N7" s="1205"/>
      <c r="O7" s="100"/>
    </row>
    <row r="8" spans="1:19" ht="15.75" customHeight="1">
      <c r="A8" s="1207" t="s">
        <v>2</v>
      </c>
      <c r="B8" s="1207" t="s">
        <v>3</v>
      </c>
      <c r="C8" s="1111" t="s">
        <v>4</v>
      </c>
      <c r="D8" s="1111"/>
      <c r="E8" s="1111"/>
      <c r="F8" s="1121"/>
      <c r="G8" s="1121"/>
      <c r="H8" s="1111" t="s">
        <v>98</v>
      </c>
      <c r="I8" s="1111"/>
      <c r="J8" s="1111"/>
      <c r="K8" s="1111"/>
      <c r="L8" s="1111"/>
      <c r="M8" s="1207" t="s">
        <v>133</v>
      </c>
      <c r="N8" s="1100" t="s">
        <v>134</v>
      </c>
    </row>
    <row r="9" spans="1:19" ht="51">
      <c r="A9" s="1208"/>
      <c r="B9" s="1208"/>
      <c r="C9" s="5" t="s">
        <v>5</v>
      </c>
      <c r="D9" s="5" t="s">
        <v>6</v>
      </c>
      <c r="E9" s="5" t="s">
        <v>369</v>
      </c>
      <c r="F9" s="5" t="s">
        <v>96</v>
      </c>
      <c r="G9" s="5" t="s">
        <v>116</v>
      </c>
      <c r="H9" s="5" t="s">
        <v>5</v>
      </c>
      <c r="I9" s="5" t="s">
        <v>6</v>
      </c>
      <c r="J9" s="5" t="s">
        <v>369</v>
      </c>
      <c r="K9" s="7" t="s">
        <v>96</v>
      </c>
      <c r="L9" s="7" t="s">
        <v>117</v>
      </c>
      <c r="M9" s="1208"/>
      <c r="N9" s="1100"/>
      <c r="R9" s="9"/>
      <c r="S9" s="12"/>
    </row>
    <row r="10" spans="1:19" s="14" customFormat="1">
      <c r="A10" s="5">
        <v>1</v>
      </c>
      <c r="B10" s="5">
        <v>2</v>
      </c>
      <c r="C10" s="5">
        <v>3</v>
      </c>
      <c r="D10" s="5">
        <v>4</v>
      </c>
      <c r="E10" s="5">
        <v>5</v>
      </c>
      <c r="F10" s="5">
        <v>6</v>
      </c>
      <c r="G10" s="5">
        <v>7</v>
      </c>
      <c r="H10" s="5">
        <v>8</v>
      </c>
      <c r="I10" s="5">
        <v>9</v>
      </c>
      <c r="J10" s="5">
        <v>10</v>
      </c>
      <c r="K10" s="3">
        <v>11</v>
      </c>
      <c r="L10" s="99">
        <v>12</v>
      </c>
      <c r="M10" s="99">
        <v>13</v>
      </c>
      <c r="N10" s="3">
        <v>14</v>
      </c>
    </row>
    <row r="11" spans="1:19" s="660" customFormat="1">
      <c r="A11" s="365">
        <v>1</v>
      </c>
      <c r="B11" s="365" t="s">
        <v>829</v>
      </c>
      <c r="C11" s="414">
        <v>144</v>
      </c>
      <c r="D11" s="414">
        <v>0</v>
      </c>
      <c r="E11" s="414">
        <v>0</v>
      </c>
      <c r="F11" s="414">
        <v>0</v>
      </c>
      <c r="G11" s="414">
        <v>144</v>
      </c>
      <c r="H11" s="414">
        <v>144</v>
      </c>
      <c r="I11" s="414">
        <v>0</v>
      </c>
      <c r="J11" s="414">
        <v>0</v>
      </c>
      <c r="K11" s="414">
        <v>0</v>
      </c>
      <c r="L11" s="414">
        <v>144</v>
      </c>
      <c r="M11" s="414">
        <v>0</v>
      </c>
      <c r="N11" s="414">
        <v>0</v>
      </c>
    </row>
    <row r="12" spans="1:19" s="660" customFormat="1" ht="17.25" customHeight="1">
      <c r="A12" s="365">
        <v>2</v>
      </c>
      <c r="B12" s="365" t="s">
        <v>830</v>
      </c>
      <c r="C12" s="414">
        <v>159</v>
      </c>
      <c r="D12" s="414">
        <v>0</v>
      </c>
      <c r="E12" s="414">
        <v>0</v>
      </c>
      <c r="F12" s="414">
        <v>0</v>
      </c>
      <c r="G12" s="414">
        <v>159</v>
      </c>
      <c r="H12" s="414">
        <v>159</v>
      </c>
      <c r="I12" s="414">
        <v>0</v>
      </c>
      <c r="J12" s="414">
        <v>0</v>
      </c>
      <c r="K12" s="414">
        <v>0</v>
      </c>
      <c r="L12" s="414">
        <v>159</v>
      </c>
      <c r="M12" s="414">
        <v>0</v>
      </c>
      <c r="N12" s="414">
        <v>0</v>
      </c>
    </row>
    <row r="13" spans="1:19" s="660" customFormat="1">
      <c r="A13" s="365">
        <v>3</v>
      </c>
      <c r="B13" s="365" t="s">
        <v>831</v>
      </c>
      <c r="C13" s="414">
        <v>130</v>
      </c>
      <c r="D13" s="414">
        <v>0</v>
      </c>
      <c r="E13" s="414">
        <v>0</v>
      </c>
      <c r="F13" s="414">
        <v>0</v>
      </c>
      <c r="G13" s="414">
        <v>130</v>
      </c>
      <c r="H13" s="414">
        <v>130</v>
      </c>
      <c r="I13" s="414">
        <v>0</v>
      </c>
      <c r="J13" s="414">
        <v>0</v>
      </c>
      <c r="K13" s="414">
        <v>0</v>
      </c>
      <c r="L13" s="414">
        <v>130</v>
      </c>
      <c r="M13" s="414">
        <v>0</v>
      </c>
      <c r="N13" s="414">
        <v>0</v>
      </c>
    </row>
    <row r="14" spans="1:19" s="660" customFormat="1">
      <c r="A14" s="365">
        <v>4</v>
      </c>
      <c r="B14" s="365" t="s">
        <v>832</v>
      </c>
      <c r="C14" s="414">
        <v>88</v>
      </c>
      <c r="D14" s="414">
        <v>0</v>
      </c>
      <c r="E14" s="414">
        <v>0</v>
      </c>
      <c r="F14" s="414">
        <v>0</v>
      </c>
      <c r="G14" s="414">
        <v>88</v>
      </c>
      <c r="H14" s="414">
        <v>88</v>
      </c>
      <c r="I14" s="414">
        <v>0</v>
      </c>
      <c r="J14" s="414">
        <v>0</v>
      </c>
      <c r="K14" s="414">
        <v>0</v>
      </c>
      <c r="L14" s="414">
        <v>88</v>
      </c>
      <c r="M14" s="414">
        <v>0</v>
      </c>
      <c r="N14" s="414">
        <v>0</v>
      </c>
    </row>
    <row r="15" spans="1:19" s="660" customFormat="1">
      <c r="A15" s="365">
        <v>5</v>
      </c>
      <c r="B15" s="365" t="s">
        <v>833</v>
      </c>
      <c r="C15" s="414">
        <v>88</v>
      </c>
      <c r="D15" s="414">
        <v>3</v>
      </c>
      <c r="E15" s="414">
        <v>0</v>
      </c>
      <c r="F15" s="414">
        <v>0</v>
      </c>
      <c r="G15" s="414">
        <v>91</v>
      </c>
      <c r="H15" s="414">
        <v>88</v>
      </c>
      <c r="I15" s="414">
        <v>3</v>
      </c>
      <c r="J15" s="414">
        <v>0</v>
      </c>
      <c r="K15" s="414">
        <v>0</v>
      </c>
      <c r="L15" s="414">
        <v>91</v>
      </c>
      <c r="M15" s="414">
        <v>0</v>
      </c>
      <c r="N15" s="414">
        <v>0</v>
      </c>
    </row>
    <row r="16" spans="1:19" s="660" customFormat="1">
      <c r="A16" s="365">
        <v>6</v>
      </c>
      <c r="B16" s="365" t="s">
        <v>834</v>
      </c>
      <c r="C16" s="414">
        <v>99</v>
      </c>
      <c r="D16" s="414">
        <v>0</v>
      </c>
      <c r="E16" s="414">
        <v>0</v>
      </c>
      <c r="F16" s="414">
        <v>0</v>
      </c>
      <c r="G16" s="414">
        <v>99</v>
      </c>
      <c r="H16" s="414">
        <v>99</v>
      </c>
      <c r="I16" s="414">
        <v>0</v>
      </c>
      <c r="J16" s="414">
        <v>0</v>
      </c>
      <c r="K16" s="414">
        <v>0</v>
      </c>
      <c r="L16" s="414">
        <v>99</v>
      </c>
      <c r="M16" s="414">
        <v>0</v>
      </c>
      <c r="N16" s="414">
        <v>0</v>
      </c>
    </row>
    <row r="17" spans="1:14" s="660" customFormat="1">
      <c r="A17" s="365">
        <v>7</v>
      </c>
      <c r="B17" s="365" t="s">
        <v>835</v>
      </c>
      <c r="C17" s="414">
        <v>50</v>
      </c>
      <c r="D17" s="414">
        <v>3</v>
      </c>
      <c r="E17" s="414">
        <v>0</v>
      </c>
      <c r="F17" s="414">
        <v>0</v>
      </c>
      <c r="G17" s="414">
        <v>53</v>
      </c>
      <c r="H17" s="414">
        <v>50</v>
      </c>
      <c r="I17" s="414">
        <v>3</v>
      </c>
      <c r="J17" s="414">
        <v>0</v>
      </c>
      <c r="K17" s="414">
        <v>0</v>
      </c>
      <c r="L17" s="414">
        <v>53</v>
      </c>
      <c r="M17" s="414">
        <v>0</v>
      </c>
      <c r="N17" s="414">
        <v>0</v>
      </c>
    </row>
    <row r="18" spans="1:14" s="660" customFormat="1">
      <c r="A18" s="365">
        <v>8</v>
      </c>
      <c r="B18" s="365" t="s">
        <v>836</v>
      </c>
      <c r="C18" s="414">
        <v>93</v>
      </c>
      <c r="D18" s="414">
        <v>7</v>
      </c>
      <c r="E18" s="414">
        <v>0</v>
      </c>
      <c r="F18" s="414">
        <v>0</v>
      </c>
      <c r="G18" s="414">
        <v>100</v>
      </c>
      <c r="H18" s="414">
        <v>93</v>
      </c>
      <c r="I18" s="414">
        <v>7</v>
      </c>
      <c r="J18" s="414">
        <v>0</v>
      </c>
      <c r="K18" s="414">
        <v>0</v>
      </c>
      <c r="L18" s="414">
        <v>100</v>
      </c>
      <c r="M18" s="414">
        <v>0</v>
      </c>
      <c r="N18" s="414">
        <v>0</v>
      </c>
    </row>
    <row r="19" spans="1:14" s="660" customFormat="1">
      <c r="A19" s="365">
        <v>9</v>
      </c>
      <c r="B19" s="365" t="s">
        <v>837</v>
      </c>
      <c r="C19" s="414">
        <v>70</v>
      </c>
      <c r="D19" s="414">
        <v>3</v>
      </c>
      <c r="E19" s="414">
        <v>0</v>
      </c>
      <c r="F19" s="414">
        <v>0</v>
      </c>
      <c r="G19" s="414">
        <v>73</v>
      </c>
      <c r="H19" s="414">
        <v>70</v>
      </c>
      <c r="I19" s="414">
        <v>3</v>
      </c>
      <c r="J19" s="414">
        <v>0</v>
      </c>
      <c r="K19" s="414">
        <v>0</v>
      </c>
      <c r="L19" s="414">
        <v>73</v>
      </c>
      <c r="M19" s="414">
        <v>0</v>
      </c>
      <c r="N19" s="414">
        <v>0</v>
      </c>
    </row>
    <row r="20" spans="1:14" s="660" customFormat="1">
      <c r="A20" s="365">
        <v>10</v>
      </c>
      <c r="B20" s="365" t="s">
        <v>838</v>
      </c>
      <c r="C20" s="414">
        <v>120</v>
      </c>
      <c r="D20" s="414">
        <v>0</v>
      </c>
      <c r="E20" s="414">
        <v>0</v>
      </c>
      <c r="F20" s="414">
        <v>0</v>
      </c>
      <c r="G20" s="414">
        <v>120</v>
      </c>
      <c r="H20" s="414">
        <v>120</v>
      </c>
      <c r="I20" s="414">
        <v>0</v>
      </c>
      <c r="J20" s="414">
        <v>0</v>
      </c>
      <c r="K20" s="414">
        <v>0</v>
      </c>
      <c r="L20" s="414">
        <v>120</v>
      </c>
      <c r="M20" s="414">
        <v>0</v>
      </c>
      <c r="N20" s="414">
        <v>0</v>
      </c>
    </row>
    <row r="21" spans="1:14" s="660" customFormat="1" ht="16.5" customHeight="1">
      <c r="A21" s="365">
        <v>11</v>
      </c>
      <c r="B21" s="365" t="s">
        <v>839</v>
      </c>
      <c r="C21" s="414">
        <v>114</v>
      </c>
      <c r="D21" s="414">
        <v>4</v>
      </c>
      <c r="E21" s="414">
        <v>0</v>
      </c>
      <c r="F21" s="414">
        <v>0</v>
      </c>
      <c r="G21" s="414">
        <v>118</v>
      </c>
      <c r="H21" s="414">
        <v>114</v>
      </c>
      <c r="I21" s="414">
        <v>4</v>
      </c>
      <c r="J21" s="414">
        <v>0</v>
      </c>
      <c r="K21" s="414">
        <v>0</v>
      </c>
      <c r="L21" s="414">
        <v>118</v>
      </c>
      <c r="M21" s="414">
        <v>0</v>
      </c>
      <c r="N21" s="414">
        <v>0</v>
      </c>
    </row>
    <row r="22" spans="1:14" s="660" customFormat="1" ht="16.5" customHeight="1">
      <c r="A22" s="365">
        <v>12</v>
      </c>
      <c r="B22" s="365" t="s">
        <v>869</v>
      </c>
      <c r="C22" s="414">
        <v>132</v>
      </c>
      <c r="D22" s="414">
        <v>3</v>
      </c>
      <c r="E22" s="414">
        <v>0</v>
      </c>
      <c r="F22" s="414">
        <v>0</v>
      </c>
      <c r="G22" s="414">
        <v>135</v>
      </c>
      <c r="H22" s="414">
        <v>132</v>
      </c>
      <c r="I22" s="414">
        <v>3</v>
      </c>
      <c r="J22" s="414">
        <v>0</v>
      </c>
      <c r="K22" s="414">
        <v>0</v>
      </c>
      <c r="L22" s="414">
        <v>135</v>
      </c>
      <c r="M22" s="414">
        <v>0</v>
      </c>
      <c r="N22" s="414">
        <v>0</v>
      </c>
    </row>
    <row r="23" spans="1:14" s="660" customFormat="1">
      <c r="A23" s="365">
        <v>13</v>
      </c>
      <c r="B23" s="365" t="s">
        <v>841</v>
      </c>
      <c r="C23" s="414">
        <v>341</v>
      </c>
      <c r="D23" s="414">
        <v>2</v>
      </c>
      <c r="E23" s="414">
        <v>0</v>
      </c>
      <c r="F23" s="414">
        <v>0</v>
      </c>
      <c r="G23" s="414">
        <v>343</v>
      </c>
      <c r="H23" s="414">
        <v>341</v>
      </c>
      <c r="I23" s="414">
        <v>2</v>
      </c>
      <c r="J23" s="414">
        <v>0</v>
      </c>
      <c r="K23" s="414">
        <v>0</v>
      </c>
      <c r="L23" s="414">
        <v>343</v>
      </c>
      <c r="M23" s="414">
        <v>0</v>
      </c>
      <c r="N23" s="414">
        <v>0</v>
      </c>
    </row>
    <row r="24" spans="1:14" s="660" customFormat="1">
      <c r="A24" s="365">
        <v>14</v>
      </c>
      <c r="B24" s="365" t="s">
        <v>842</v>
      </c>
      <c r="C24" s="414">
        <v>143</v>
      </c>
      <c r="D24" s="414">
        <v>1</v>
      </c>
      <c r="E24" s="414">
        <v>0</v>
      </c>
      <c r="F24" s="414">
        <v>0</v>
      </c>
      <c r="G24" s="414">
        <v>144</v>
      </c>
      <c r="H24" s="414">
        <v>143</v>
      </c>
      <c r="I24" s="414">
        <v>1</v>
      </c>
      <c r="J24" s="414">
        <v>0</v>
      </c>
      <c r="K24" s="414">
        <v>0</v>
      </c>
      <c r="L24" s="414">
        <v>144</v>
      </c>
      <c r="M24" s="414">
        <v>0</v>
      </c>
      <c r="N24" s="414">
        <v>0</v>
      </c>
    </row>
    <row r="25" spans="1:14" s="660" customFormat="1" ht="14.25" customHeight="1">
      <c r="A25" s="365">
        <v>15</v>
      </c>
      <c r="B25" s="365" t="s">
        <v>843</v>
      </c>
      <c r="C25" s="414">
        <v>143</v>
      </c>
      <c r="D25" s="414">
        <v>0</v>
      </c>
      <c r="E25" s="414">
        <v>0</v>
      </c>
      <c r="F25" s="414">
        <v>0</v>
      </c>
      <c r="G25" s="414">
        <v>143</v>
      </c>
      <c r="H25" s="414">
        <v>143</v>
      </c>
      <c r="I25" s="414">
        <v>0</v>
      </c>
      <c r="J25" s="414">
        <v>0</v>
      </c>
      <c r="K25" s="414">
        <v>0</v>
      </c>
      <c r="L25" s="414">
        <v>143</v>
      </c>
      <c r="M25" s="414">
        <v>0</v>
      </c>
      <c r="N25" s="414">
        <v>0</v>
      </c>
    </row>
    <row r="26" spans="1:14" s="660" customFormat="1">
      <c r="A26" s="365">
        <v>16</v>
      </c>
      <c r="B26" s="365" t="s">
        <v>844</v>
      </c>
      <c r="C26" s="414">
        <v>58</v>
      </c>
      <c r="D26" s="414">
        <v>0</v>
      </c>
      <c r="E26" s="414">
        <v>0</v>
      </c>
      <c r="F26" s="414">
        <v>0</v>
      </c>
      <c r="G26" s="414">
        <v>58</v>
      </c>
      <c r="H26" s="414">
        <v>58</v>
      </c>
      <c r="I26" s="414">
        <v>0</v>
      </c>
      <c r="J26" s="414">
        <v>0</v>
      </c>
      <c r="K26" s="414">
        <v>0</v>
      </c>
      <c r="L26" s="414">
        <v>58</v>
      </c>
      <c r="M26" s="414">
        <v>0</v>
      </c>
      <c r="N26" s="414">
        <v>0</v>
      </c>
    </row>
    <row r="27" spans="1:14" s="660" customFormat="1">
      <c r="A27" s="365">
        <v>17</v>
      </c>
      <c r="B27" s="365" t="s">
        <v>845</v>
      </c>
      <c r="C27" s="414">
        <v>245</v>
      </c>
      <c r="D27" s="414">
        <v>6</v>
      </c>
      <c r="E27" s="414">
        <v>0</v>
      </c>
      <c r="F27" s="414">
        <v>0</v>
      </c>
      <c r="G27" s="414">
        <v>251</v>
      </c>
      <c r="H27" s="414">
        <v>245</v>
      </c>
      <c r="I27" s="414">
        <v>6</v>
      </c>
      <c r="J27" s="414">
        <v>0</v>
      </c>
      <c r="K27" s="414">
        <v>0</v>
      </c>
      <c r="L27" s="414">
        <v>251</v>
      </c>
      <c r="M27" s="414">
        <v>0</v>
      </c>
      <c r="N27" s="414">
        <v>0</v>
      </c>
    </row>
    <row r="28" spans="1:14" s="660" customFormat="1">
      <c r="A28" s="365">
        <v>18</v>
      </c>
      <c r="B28" s="365" t="s">
        <v>846</v>
      </c>
      <c r="C28" s="414">
        <v>36</v>
      </c>
      <c r="D28" s="414">
        <v>1</v>
      </c>
      <c r="E28" s="414">
        <v>0</v>
      </c>
      <c r="F28" s="414">
        <v>0</v>
      </c>
      <c r="G28" s="414">
        <v>37</v>
      </c>
      <c r="H28" s="414">
        <v>36</v>
      </c>
      <c r="I28" s="414">
        <v>1</v>
      </c>
      <c r="J28" s="414">
        <v>0</v>
      </c>
      <c r="K28" s="414">
        <v>0</v>
      </c>
      <c r="L28" s="414">
        <v>37</v>
      </c>
      <c r="M28" s="414">
        <v>0</v>
      </c>
      <c r="N28" s="414">
        <v>0</v>
      </c>
    </row>
    <row r="29" spans="1:14" s="660" customFormat="1">
      <c r="A29" s="365">
        <v>19</v>
      </c>
      <c r="B29" s="365" t="s">
        <v>847</v>
      </c>
      <c r="C29" s="414">
        <v>116</v>
      </c>
      <c r="D29" s="414">
        <v>6</v>
      </c>
      <c r="E29" s="414">
        <v>0</v>
      </c>
      <c r="F29" s="414">
        <v>0</v>
      </c>
      <c r="G29" s="414">
        <v>122</v>
      </c>
      <c r="H29" s="414">
        <v>116</v>
      </c>
      <c r="I29" s="414">
        <v>6</v>
      </c>
      <c r="J29" s="414">
        <v>0</v>
      </c>
      <c r="K29" s="414">
        <v>0</v>
      </c>
      <c r="L29" s="414">
        <v>122</v>
      </c>
      <c r="M29" s="414">
        <v>0</v>
      </c>
      <c r="N29" s="414">
        <v>0</v>
      </c>
    </row>
    <row r="30" spans="1:14" s="660" customFormat="1">
      <c r="A30" s="365">
        <v>20</v>
      </c>
      <c r="B30" s="365" t="s">
        <v>848</v>
      </c>
      <c r="C30" s="414">
        <v>73</v>
      </c>
      <c r="D30" s="414">
        <v>8</v>
      </c>
      <c r="E30" s="414">
        <v>0</v>
      </c>
      <c r="F30" s="414">
        <v>0</v>
      </c>
      <c r="G30" s="414">
        <v>81</v>
      </c>
      <c r="H30" s="414">
        <v>73</v>
      </c>
      <c r="I30" s="414">
        <v>8</v>
      </c>
      <c r="J30" s="414">
        <v>0</v>
      </c>
      <c r="K30" s="414">
        <v>0</v>
      </c>
      <c r="L30" s="414">
        <v>81</v>
      </c>
      <c r="M30" s="414">
        <v>0</v>
      </c>
      <c r="N30" s="414">
        <v>0</v>
      </c>
    </row>
    <row r="31" spans="1:14" s="660" customFormat="1">
      <c r="A31" s="365">
        <v>21</v>
      </c>
      <c r="B31" s="365" t="s">
        <v>849</v>
      </c>
      <c r="C31" s="414">
        <v>216</v>
      </c>
      <c r="D31" s="414">
        <v>22</v>
      </c>
      <c r="E31" s="414">
        <v>0</v>
      </c>
      <c r="F31" s="414">
        <v>0</v>
      </c>
      <c r="G31" s="414">
        <v>238</v>
      </c>
      <c r="H31" s="414">
        <v>216</v>
      </c>
      <c r="I31" s="414">
        <v>22</v>
      </c>
      <c r="J31" s="414">
        <v>0</v>
      </c>
      <c r="K31" s="414">
        <v>0</v>
      </c>
      <c r="L31" s="414">
        <v>238</v>
      </c>
      <c r="M31" s="414">
        <v>0</v>
      </c>
      <c r="N31" s="414">
        <v>0</v>
      </c>
    </row>
    <row r="32" spans="1:14">
      <c r="A32" s="211" t="s">
        <v>15</v>
      </c>
      <c r="B32" s="498"/>
      <c r="C32" s="499">
        <f>SUM(C11:C31)</f>
        <v>2658</v>
      </c>
      <c r="D32" s="499">
        <f>SUM(D11:D31)</f>
        <v>69</v>
      </c>
      <c r="E32" s="499">
        <v>0</v>
      </c>
      <c r="F32" s="499">
        <v>0</v>
      </c>
      <c r="G32" s="708">
        <f>SUM(G11:G31)</f>
        <v>2727</v>
      </c>
      <c r="H32" s="708">
        <f t="shared" ref="H32:L32" si="0">SUM(H11:H31)</f>
        <v>2658</v>
      </c>
      <c r="I32" s="708">
        <f t="shared" si="0"/>
        <v>69</v>
      </c>
      <c r="J32" s="708">
        <f t="shared" si="0"/>
        <v>0</v>
      </c>
      <c r="K32" s="708">
        <f t="shared" si="0"/>
        <v>0</v>
      </c>
      <c r="L32" s="708">
        <f t="shared" si="0"/>
        <v>2727</v>
      </c>
      <c r="M32" s="708">
        <v>0</v>
      </c>
      <c r="N32" s="499">
        <v>0</v>
      </c>
    </row>
    <row r="33" spans="1:14">
      <c r="A33" s="1199"/>
      <c r="B33" s="1199"/>
      <c r="C33" s="1199"/>
      <c r="D33" s="1199"/>
      <c r="E33" s="1199"/>
      <c r="F33" s="1199"/>
      <c r="G33" s="1199"/>
      <c r="H33" s="1199"/>
      <c r="I33" s="1199"/>
      <c r="J33" s="12"/>
      <c r="K33" s="12"/>
      <c r="L33" s="12"/>
      <c r="M33" s="12"/>
      <c r="N33" s="12"/>
    </row>
    <row r="34" spans="1:14">
      <c r="A34" s="10" t="s">
        <v>7</v>
      </c>
    </row>
    <row r="35" spans="1:14">
      <c r="A35" t="s">
        <v>8</v>
      </c>
    </row>
    <row r="36" spans="1:14">
      <c r="A36" t="s">
        <v>9</v>
      </c>
      <c r="K36" s="11" t="s">
        <v>10</v>
      </c>
      <c r="L36" s="11" t="s">
        <v>10</v>
      </c>
      <c r="M36" s="11"/>
      <c r="N36" s="11" t="s">
        <v>10</v>
      </c>
    </row>
    <row r="37" spans="1:14">
      <c r="A37" s="269" t="s">
        <v>442</v>
      </c>
      <c r="J37" s="11"/>
      <c r="K37" s="11"/>
      <c r="L37" s="11"/>
    </row>
    <row r="38" spans="1:14">
      <c r="C38" s="269" t="s">
        <v>443</v>
      </c>
      <c r="E38" s="12"/>
      <c r="F38" s="12"/>
      <c r="G38" s="12"/>
      <c r="H38" s="12"/>
      <c r="I38" s="12"/>
      <c r="J38" s="12"/>
      <c r="K38" s="12"/>
      <c r="L38" s="12"/>
      <c r="M38" s="12"/>
    </row>
    <row r="39" spans="1:14">
      <c r="E39" s="12"/>
      <c r="F39" s="12"/>
      <c r="G39" s="12"/>
      <c r="H39" s="12"/>
      <c r="I39" s="12"/>
      <c r="J39" s="12"/>
      <c r="K39" s="12"/>
      <c r="L39" s="12"/>
      <c r="M39" s="12"/>
      <c r="N39" s="12"/>
    </row>
    <row r="40" spans="1:14" s="652" customFormat="1">
      <c r="E40" s="12"/>
      <c r="F40" s="12"/>
      <c r="G40" s="12"/>
      <c r="H40" s="12"/>
      <c r="I40" s="12"/>
      <c r="J40" s="12"/>
      <c r="K40" s="12"/>
      <c r="L40" s="12"/>
      <c r="M40" s="12"/>
      <c r="N40" s="12"/>
    </row>
    <row r="41" spans="1:14">
      <c r="E41" s="12"/>
      <c r="F41" s="12"/>
      <c r="G41" s="12"/>
      <c r="H41" s="12"/>
      <c r="I41" s="12"/>
      <c r="J41" s="12"/>
      <c r="K41" s="12"/>
      <c r="L41" s="12"/>
      <c r="M41" s="12"/>
      <c r="N41" s="12"/>
    </row>
    <row r="42" spans="1:14" ht="15.75" customHeight="1">
      <c r="C42" s="269"/>
      <c r="E42" s="12"/>
      <c r="F42" s="12"/>
      <c r="G42" s="12"/>
      <c r="I42" s="374"/>
      <c r="J42" s="1086" t="s">
        <v>1058</v>
      </c>
      <c r="K42" s="1086"/>
      <c r="L42" s="1086"/>
      <c r="M42" s="1086"/>
      <c r="N42" s="1086"/>
    </row>
    <row r="43" spans="1:14" ht="15.75" customHeight="1">
      <c r="A43" s="356" t="s">
        <v>18</v>
      </c>
      <c r="B43" s="368"/>
      <c r="C43" s="356"/>
      <c r="D43" s="356"/>
      <c r="E43" s="369"/>
      <c r="F43" s="370"/>
      <c r="H43" s="374"/>
      <c r="I43" s="374"/>
      <c r="J43" s="1086"/>
      <c r="K43" s="1086"/>
      <c r="L43" s="1086"/>
      <c r="M43" s="1086"/>
      <c r="N43" s="1086"/>
    </row>
    <row r="44" spans="1:14" ht="15.75" customHeight="1">
      <c r="A44" s="371"/>
      <c r="B44" s="372"/>
      <c r="C44" s="373"/>
      <c r="D44" s="373"/>
      <c r="E44" s="370"/>
      <c r="F44" s="370"/>
      <c r="H44" s="374"/>
      <c r="I44" s="374"/>
      <c r="J44" s="1086"/>
      <c r="K44" s="1086"/>
      <c r="L44" s="1086"/>
      <c r="M44" s="1086"/>
      <c r="N44" s="1086"/>
    </row>
    <row r="45" spans="1:14" ht="12.75" customHeight="1">
      <c r="A45" s="371"/>
      <c r="B45" s="372"/>
      <c r="C45" s="373"/>
      <c r="D45" s="373"/>
      <c r="E45" s="370"/>
      <c r="F45" s="370"/>
      <c r="H45" s="374"/>
      <c r="I45" s="374"/>
      <c r="J45" s="1086"/>
      <c r="K45" s="1086"/>
      <c r="L45" s="1086"/>
      <c r="M45" s="1086"/>
      <c r="N45" s="1086"/>
    </row>
    <row r="46" spans="1:14">
      <c r="A46" s="354"/>
      <c r="B46" s="354"/>
      <c r="C46" s="354"/>
      <c r="D46" s="354"/>
      <c r="E46" s="354"/>
      <c r="F46" s="354"/>
      <c r="G46" s="354"/>
      <c r="H46" s="354"/>
      <c r="I46" s="354"/>
      <c r="J46" s="354"/>
      <c r="K46" s="354"/>
      <c r="L46" s="354"/>
      <c r="M46" s="354"/>
      <c r="N46" s="354"/>
    </row>
  </sheetData>
  <mergeCells count="14">
    <mergeCell ref="A33:I33"/>
    <mergeCell ref="J42:N45"/>
    <mergeCell ref="N8:N9"/>
    <mergeCell ref="A8:A9"/>
    <mergeCell ref="B8:B9"/>
    <mergeCell ref="C8:G8"/>
    <mergeCell ref="H8:L8"/>
    <mergeCell ref="M8:M9"/>
    <mergeCell ref="A7:B7"/>
    <mergeCell ref="D1:J1"/>
    <mergeCell ref="A2:N2"/>
    <mergeCell ref="A3:N3"/>
    <mergeCell ref="A5:N5"/>
    <mergeCell ref="L7:N7"/>
  </mergeCells>
  <phoneticPr fontId="0" type="noConversion"/>
  <printOptions horizontalCentered="1"/>
  <pageMargins left="0.70866141732283472" right="0.70866141732283472" top="0.23622047244094491" bottom="0" header="0.31496062992125984" footer="0.31496062992125984"/>
  <pageSetup paperSize="5" scale="92"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U47"/>
  <sheetViews>
    <sheetView view="pageBreakPreview" zoomScale="80" zoomScaleSheetLayoutView="80" workbookViewId="0">
      <selection activeCell="A48" sqref="A48"/>
    </sheetView>
  </sheetViews>
  <sheetFormatPr defaultRowHeight="12.75"/>
  <cols>
    <col min="1" max="1" width="7.140625" style="15" customWidth="1"/>
    <col min="2" max="2" width="10.7109375" style="15" customWidth="1"/>
    <col min="3" max="3" width="10.28515625" style="15" customWidth="1"/>
    <col min="4" max="4" width="9.28515625" style="15" customWidth="1"/>
    <col min="5" max="6" width="9.140625" style="15"/>
    <col min="7" max="7" width="13.7109375" style="15" customWidth="1"/>
    <col min="8" max="8" width="11" style="15" customWidth="1"/>
    <col min="9" max="9" width="9.7109375" style="15" customWidth="1"/>
    <col min="10" max="10" width="9.5703125" style="15" customWidth="1"/>
    <col min="11" max="11" width="11.7109375" style="15" customWidth="1"/>
    <col min="12" max="12" width="14.7109375" style="15" customWidth="1"/>
    <col min="13" max="13" width="16.85546875" style="15" customWidth="1"/>
    <col min="14" max="14" width="12.85546875" style="15" customWidth="1"/>
    <col min="15" max="15" width="10.28515625" style="15" customWidth="1"/>
    <col min="16" max="16" width="9.140625" style="15"/>
    <col min="17" max="17" width="13.5703125" style="15" customWidth="1"/>
    <col min="18" max="18" width="9.85546875" style="15" bestFit="1" customWidth="1"/>
    <col min="19" max="19" width="13.28515625" style="15" customWidth="1"/>
    <col min="20" max="20" width="9.140625" style="15"/>
    <col min="21" max="21" width="11" style="15" customWidth="1"/>
    <col min="22" max="16384" width="9.140625" style="15"/>
  </cols>
  <sheetData>
    <row r="1" spans="1:21" customFormat="1" ht="12.75" customHeight="1">
      <c r="D1" s="15"/>
      <c r="E1" s="15"/>
      <c r="F1" s="15"/>
      <c r="G1" s="15"/>
      <c r="H1" s="15"/>
      <c r="I1" s="15"/>
      <c r="J1" s="15"/>
      <c r="K1" s="15"/>
      <c r="L1" s="15"/>
      <c r="M1" s="15"/>
      <c r="N1" s="15"/>
      <c r="O1" s="1114" t="s">
        <v>57</v>
      </c>
      <c r="P1" s="1114"/>
      <c r="Q1" s="1114"/>
    </row>
    <row r="2" spans="1:21" customFormat="1" ht="15">
      <c r="A2" s="1210" t="s">
        <v>0</v>
      </c>
      <c r="B2" s="1210"/>
      <c r="C2" s="1210"/>
      <c r="D2" s="1210"/>
      <c r="E2" s="1210"/>
      <c r="F2" s="1210"/>
      <c r="G2" s="1210"/>
      <c r="H2" s="1210"/>
      <c r="I2" s="1210"/>
      <c r="J2" s="1210"/>
      <c r="K2" s="1210"/>
      <c r="L2" s="1210"/>
      <c r="M2" s="39"/>
      <c r="N2" s="39"/>
      <c r="O2" s="39"/>
      <c r="P2" s="39"/>
    </row>
    <row r="3" spans="1:21" customFormat="1" ht="20.25">
      <c r="A3" s="1116" t="s">
        <v>655</v>
      </c>
      <c r="B3" s="1116"/>
      <c r="C3" s="1116"/>
      <c r="D3" s="1116"/>
      <c r="E3" s="1116"/>
      <c r="F3" s="1116"/>
      <c r="G3" s="1116"/>
      <c r="H3" s="1116"/>
      <c r="I3" s="1116"/>
      <c r="J3" s="1116"/>
      <c r="K3" s="1116"/>
      <c r="L3" s="1116"/>
      <c r="M3" s="38"/>
      <c r="N3" s="38"/>
      <c r="O3" s="38"/>
      <c r="P3" s="38"/>
    </row>
    <row r="4" spans="1:21" customFormat="1" ht="11.25" customHeight="1"/>
    <row r="5" spans="1:21" customFormat="1" ht="15.75" customHeight="1">
      <c r="A5" s="1211" t="s">
        <v>664</v>
      </c>
      <c r="B5" s="1211"/>
      <c r="C5" s="1211"/>
      <c r="D5" s="1211"/>
      <c r="E5" s="1211"/>
      <c r="F5" s="1211"/>
      <c r="G5" s="1211"/>
      <c r="H5" s="1211"/>
      <c r="I5" s="1211"/>
      <c r="J5" s="1211"/>
      <c r="K5" s="1211"/>
      <c r="L5" s="1211"/>
      <c r="M5" s="1211"/>
      <c r="N5" s="1211"/>
      <c r="O5" s="1211"/>
      <c r="P5" s="15"/>
    </row>
    <row r="7" spans="1:21" ht="17.45" customHeight="1">
      <c r="A7" s="1215" t="s">
        <v>957</v>
      </c>
      <c r="B7" s="1215"/>
      <c r="C7" s="1215"/>
      <c r="N7" s="1214" t="s">
        <v>1015</v>
      </c>
      <c r="O7" s="1214"/>
      <c r="P7" s="1214"/>
      <c r="Q7" s="1214"/>
    </row>
    <row r="8" spans="1:21" ht="24" customHeight="1">
      <c r="A8" s="1100" t="s">
        <v>2</v>
      </c>
      <c r="B8" s="1100" t="s">
        <v>3</v>
      </c>
      <c r="C8" s="1120" t="s">
        <v>665</v>
      </c>
      <c r="D8" s="1120"/>
      <c r="E8" s="1120"/>
      <c r="F8" s="1120"/>
      <c r="G8" s="1120"/>
      <c r="H8" s="1212" t="s">
        <v>706</v>
      </c>
      <c r="I8" s="1120"/>
      <c r="J8" s="1120"/>
      <c r="K8" s="1120"/>
      <c r="L8" s="1120"/>
      <c r="M8" s="1125" t="s">
        <v>108</v>
      </c>
      <c r="N8" s="1213"/>
      <c r="O8" s="1213"/>
      <c r="P8" s="1213"/>
      <c r="Q8" s="1126"/>
    </row>
    <row r="9" spans="1:21" s="14" customFormat="1" ht="60" customHeight="1">
      <c r="A9" s="1100"/>
      <c r="B9" s="1100"/>
      <c r="C9" s="5" t="s">
        <v>214</v>
      </c>
      <c r="D9" s="5" t="s">
        <v>215</v>
      </c>
      <c r="E9" s="5" t="s">
        <v>369</v>
      </c>
      <c r="F9" s="5" t="s">
        <v>222</v>
      </c>
      <c r="G9" s="5" t="s">
        <v>116</v>
      </c>
      <c r="H9" s="91" t="s">
        <v>214</v>
      </c>
      <c r="I9" s="5" t="s">
        <v>215</v>
      </c>
      <c r="J9" s="5" t="s">
        <v>369</v>
      </c>
      <c r="K9" s="7" t="s">
        <v>222</v>
      </c>
      <c r="L9" s="5" t="s">
        <v>372</v>
      </c>
      <c r="M9" s="5" t="s">
        <v>214</v>
      </c>
      <c r="N9" s="5" t="s">
        <v>215</v>
      </c>
      <c r="O9" s="5" t="s">
        <v>369</v>
      </c>
      <c r="P9" s="7" t="s">
        <v>222</v>
      </c>
      <c r="Q9" s="242" t="s">
        <v>118</v>
      </c>
      <c r="R9" s="27"/>
    </row>
    <row r="10" spans="1:21" s="58" customFormat="1">
      <c r="A10" s="57">
        <v>1</v>
      </c>
      <c r="B10" s="57">
        <v>2</v>
      </c>
      <c r="C10" s="57">
        <v>3</v>
      </c>
      <c r="D10" s="57">
        <v>4</v>
      </c>
      <c r="E10" s="57">
        <v>5</v>
      </c>
      <c r="F10" s="57">
        <v>6</v>
      </c>
      <c r="G10" s="57">
        <v>7</v>
      </c>
      <c r="H10" s="57">
        <v>8</v>
      </c>
      <c r="I10" s="57">
        <v>9</v>
      </c>
      <c r="J10" s="57">
        <v>10</v>
      </c>
      <c r="K10" s="57">
        <v>11</v>
      </c>
      <c r="L10" s="57">
        <v>12</v>
      </c>
      <c r="M10" s="57">
        <v>13</v>
      </c>
      <c r="N10" s="57">
        <v>14</v>
      </c>
      <c r="O10" s="57">
        <v>15</v>
      </c>
      <c r="P10" s="57">
        <v>16</v>
      </c>
      <c r="Q10" s="57">
        <v>17</v>
      </c>
    </row>
    <row r="11" spans="1:21" s="659" customFormat="1">
      <c r="A11" s="765">
        <v>1</v>
      </c>
      <c r="B11" s="765" t="s">
        <v>829</v>
      </c>
      <c r="C11" s="858">
        <v>31092</v>
      </c>
      <c r="D11" s="858">
        <v>4261</v>
      </c>
      <c r="E11" s="858">
        <v>0</v>
      </c>
      <c r="F11" s="858">
        <v>0</v>
      </c>
      <c r="G11" s="858">
        <f>SUM(C11:F11)</f>
        <v>35353</v>
      </c>
      <c r="H11" s="1018">
        <v>34588.58666666667</v>
      </c>
      <c r="I11" s="1018">
        <v>4001.92</v>
      </c>
      <c r="J11" s="1018">
        <v>0</v>
      </c>
      <c r="K11" s="1018">
        <v>0</v>
      </c>
      <c r="L11" s="1018">
        <v>35168.284444444442</v>
      </c>
      <c r="M11" s="916">
        <v>7782432</v>
      </c>
      <c r="N11" s="535">
        <v>900432</v>
      </c>
      <c r="O11" s="535">
        <v>0</v>
      </c>
      <c r="P11" s="535">
        <v>0</v>
      </c>
      <c r="Q11" s="915">
        <v>7912864</v>
      </c>
      <c r="R11" s="1017">
        <f>Q11-O11</f>
        <v>7912864</v>
      </c>
      <c r="S11" s="1017">
        <f>O11*6.18/100000</f>
        <v>0</v>
      </c>
      <c r="T11" s="1076">
        <f>R11*4.13/100000</f>
        <v>326.8012832</v>
      </c>
      <c r="U11" s="1017"/>
    </row>
    <row r="12" spans="1:21" s="659" customFormat="1">
      <c r="A12" s="765">
        <v>2</v>
      </c>
      <c r="B12" s="765" t="s">
        <v>830</v>
      </c>
      <c r="C12" s="858">
        <v>52072</v>
      </c>
      <c r="D12" s="858">
        <v>310</v>
      </c>
      <c r="E12" s="858">
        <v>0</v>
      </c>
      <c r="F12" s="858">
        <v>0</v>
      </c>
      <c r="G12" s="858">
        <f t="shared" ref="G12:G31" si="0">SUM(C12:F12)</f>
        <v>52382</v>
      </c>
      <c r="H12" s="1018">
        <v>52952.853333333333</v>
      </c>
      <c r="I12" s="1018">
        <v>266.45333333333332</v>
      </c>
      <c r="J12" s="1018">
        <v>0</v>
      </c>
      <c r="K12" s="1018">
        <v>0</v>
      </c>
      <c r="L12" s="1018">
        <v>51441.52888888889</v>
      </c>
      <c r="M12" s="916">
        <v>11914392</v>
      </c>
      <c r="N12" s="535">
        <v>59952</v>
      </c>
      <c r="O12" s="535">
        <v>0</v>
      </c>
      <c r="P12" s="535">
        <v>0</v>
      </c>
      <c r="Q12" s="915">
        <v>11574344</v>
      </c>
      <c r="R12" s="1017">
        <f t="shared" ref="R12:R31" si="1">Q12-O12</f>
        <v>11574344</v>
      </c>
      <c r="S12" s="1017">
        <f t="shared" ref="S12:S32" si="2">O12*6.18/100000</f>
        <v>0</v>
      </c>
      <c r="T12" s="1076">
        <f t="shared" ref="T12:T31" si="3">R12*4.13/100000</f>
        <v>478.02040719999997</v>
      </c>
      <c r="U12" s="1017"/>
    </row>
    <row r="13" spans="1:21" s="659" customFormat="1">
      <c r="A13" s="765">
        <v>3</v>
      </c>
      <c r="B13" s="765" t="s">
        <v>831</v>
      </c>
      <c r="C13" s="858">
        <v>45495</v>
      </c>
      <c r="D13" s="858">
        <v>0</v>
      </c>
      <c r="E13" s="858">
        <v>773</v>
      </c>
      <c r="F13" s="858">
        <v>0</v>
      </c>
      <c r="G13" s="858">
        <f t="shared" si="0"/>
        <v>46268</v>
      </c>
      <c r="H13" s="1018">
        <v>29622.297777777778</v>
      </c>
      <c r="I13" s="1018">
        <v>0</v>
      </c>
      <c r="J13" s="1018">
        <v>646.43555555555554</v>
      </c>
      <c r="K13" s="1018">
        <v>0</v>
      </c>
      <c r="L13" s="1018">
        <v>45378.573333333334</v>
      </c>
      <c r="M13" s="916">
        <v>6665017</v>
      </c>
      <c r="N13" s="535">
        <v>0</v>
      </c>
      <c r="O13" s="535">
        <v>145448</v>
      </c>
      <c r="P13" s="535">
        <v>0</v>
      </c>
      <c r="Q13" s="915">
        <v>10210179</v>
      </c>
      <c r="R13" s="1017">
        <f t="shared" si="1"/>
        <v>10064731</v>
      </c>
      <c r="S13" s="1017">
        <f t="shared" si="2"/>
        <v>8.9886864000000006</v>
      </c>
      <c r="T13" s="1076">
        <f t="shared" si="3"/>
        <v>415.67339029999999</v>
      </c>
      <c r="U13" s="1017"/>
    </row>
    <row r="14" spans="1:21" s="659" customFormat="1">
      <c r="A14" s="765">
        <v>4</v>
      </c>
      <c r="B14" s="765" t="s">
        <v>832</v>
      </c>
      <c r="C14" s="858">
        <v>44521</v>
      </c>
      <c r="D14" s="858">
        <v>0</v>
      </c>
      <c r="E14" s="858">
        <v>0</v>
      </c>
      <c r="F14" s="858">
        <v>0</v>
      </c>
      <c r="G14" s="858">
        <f t="shared" si="0"/>
        <v>44521</v>
      </c>
      <c r="H14" s="1018">
        <v>48689.279999999999</v>
      </c>
      <c r="I14" s="1018">
        <v>0</v>
      </c>
      <c r="J14" s="1018">
        <v>0</v>
      </c>
      <c r="K14" s="1018">
        <v>0</v>
      </c>
      <c r="L14" s="1018">
        <v>43489.279999999999</v>
      </c>
      <c r="M14" s="916">
        <v>10955088</v>
      </c>
      <c r="N14" s="535">
        <v>0</v>
      </c>
      <c r="O14" s="535"/>
      <c r="P14" s="535">
        <v>0</v>
      </c>
      <c r="Q14" s="915">
        <v>9785088</v>
      </c>
      <c r="R14" s="1017">
        <f t="shared" si="1"/>
        <v>9785088</v>
      </c>
      <c r="S14" s="1017">
        <f t="shared" si="2"/>
        <v>0</v>
      </c>
      <c r="T14" s="1076">
        <f t="shared" si="3"/>
        <v>404.1241344</v>
      </c>
      <c r="U14" s="1017"/>
    </row>
    <row r="15" spans="1:21" s="659" customFormat="1">
      <c r="A15" s="765">
        <v>5</v>
      </c>
      <c r="B15" s="765" t="s">
        <v>833</v>
      </c>
      <c r="C15" s="858">
        <v>50608</v>
      </c>
      <c r="D15" s="858">
        <v>528</v>
      </c>
      <c r="E15" s="858">
        <v>1555</v>
      </c>
      <c r="F15" s="858">
        <v>0</v>
      </c>
      <c r="G15" s="858">
        <f t="shared" si="0"/>
        <v>52691</v>
      </c>
      <c r="H15" s="1018">
        <v>27165.382222222222</v>
      </c>
      <c r="I15" s="1018">
        <v>323.27111111111111</v>
      </c>
      <c r="J15" s="1018">
        <v>1103.2444444444445</v>
      </c>
      <c r="K15" s="1018">
        <v>0</v>
      </c>
      <c r="L15" s="1018">
        <v>44264.786666666667</v>
      </c>
      <c r="M15" s="916">
        <v>6112211</v>
      </c>
      <c r="N15" s="535">
        <v>72736</v>
      </c>
      <c r="O15" s="535">
        <v>248230</v>
      </c>
      <c r="P15" s="535">
        <v>0</v>
      </c>
      <c r="Q15" s="915">
        <v>9959577</v>
      </c>
      <c r="R15" s="1017">
        <f t="shared" si="1"/>
        <v>9711347</v>
      </c>
      <c r="S15" s="1017">
        <f t="shared" si="2"/>
        <v>15.340613999999999</v>
      </c>
      <c r="T15" s="1076">
        <f t="shared" si="3"/>
        <v>401.0786311</v>
      </c>
      <c r="U15" s="1017"/>
    </row>
    <row r="16" spans="1:21" s="659" customFormat="1">
      <c r="A16" s="765">
        <v>6</v>
      </c>
      <c r="B16" s="765" t="s">
        <v>834</v>
      </c>
      <c r="C16" s="527">
        <v>57750</v>
      </c>
      <c r="D16" s="527">
        <v>25</v>
      </c>
      <c r="E16" s="527">
        <v>0</v>
      </c>
      <c r="F16" s="527">
        <v>0</v>
      </c>
      <c r="G16" s="858">
        <f t="shared" si="0"/>
        <v>57775</v>
      </c>
      <c r="H16" s="532">
        <v>60176.284444444442</v>
      </c>
      <c r="I16" s="763">
        <v>49.684444444444445</v>
      </c>
      <c r="J16" s="763">
        <v>0</v>
      </c>
      <c r="K16" s="763">
        <v>0</v>
      </c>
      <c r="L16" s="1018">
        <v>54003.746666666666</v>
      </c>
      <c r="M16" s="916">
        <v>13539664</v>
      </c>
      <c r="N16" s="535">
        <v>11179</v>
      </c>
      <c r="O16" s="535">
        <v>0</v>
      </c>
      <c r="P16" s="527">
        <v>0</v>
      </c>
      <c r="Q16" s="915">
        <v>12150843</v>
      </c>
      <c r="R16" s="1017">
        <f t="shared" si="1"/>
        <v>12150843</v>
      </c>
      <c r="S16" s="1017">
        <f t="shared" si="2"/>
        <v>0</v>
      </c>
      <c r="T16" s="1076">
        <f t="shared" si="3"/>
        <v>501.82981589999997</v>
      </c>
      <c r="U16" s="1017"/>
    </row>
    <row r="17" spans="1:21" s="659" customFormat="1">
      <c r="A17" s="765">
        <v>7</v>
      </c>
      <c r="B17" s="765" t="s">
        <v>835</v>
      </c>
      <c r="C17" s="858">
        <v>19638</v>
      </c>
      <c r="D17" s="858">
        <v>415</v>
      </c>
      <c r="E17" s="858">
        <v>0</v>
      </c>
      <c r="F17" s="858">
        <v>0</v>
      </c>
      <c r="G17" s="858">
        <f t="shared" si="0"/>
        <v>20053</v>
      </c>
      <c r="H17" s="1018">
        <v>16948.195555555554</v>
      </c>
      <c r="I17" s="1018">
        <v>388.79555555555555</v>
      </c>
      <c r="J17" s="1018">
        <v>0</v>
      </c>
      <c r="K17" s="1018">
        <v>0</v>
      </c>
      <c r="L17" s="1018">
        <v>17336.991111111111</v>
      </c>
      <c r="M17" s="916">
        <v>3813344</v>
      </c>
      <c r="N17" s="535">
        <v>87479</v>
      </c>
      <c r="O17" s="535">
        <v>0</v>
      </c>
      <c r="P17" s="535">
        <v>0</v>
      </c>
      <c r="Q17" s="915">
        <v>3900823</v>
      </c>
      <c r="R17" s="1017">
        <f t="shared" si="1"/>
        <v>3900823</v>
      </c>
      <c r="S17" s="1017">
        <f t="shared" si="2"/>
        <v>0</v>
      </c>
      <c r="T17" s="1076">
        <f t="shared" si="3"/>
        <v>161.10398990000002</v>
      </c>
      <c r="U17" s="1017"/>
    </row>
    <row r="18" spans="1:21" s="659" customFormat="1">
      <c r="A18" s="765">
        <v>8</v>
      </c>
      <c r="B18" s="765" t="s">
        <v>836</v>
      </c>
      <c r="C18" s="858">
        <v>46966</v>
      </c>
      <c r="D18" s="858">
        <v>0</v>
      </c>
      <c r="E18" s="858">
        <v>0</v>
      </c>
      <c r="F18" s="858">
        <v>0</v>
      </c>
      <c r="G18" s="858">
        <f t="shared" si="0"/>
        <v>46966</v>
      </c>
      <c r="H18" s="1018">
        <v>803.45333333333338</v>
      </c>
      <c r="I18" s="1018">
        <v>0</v>
      </c>
      <c r="J18" s="1018">
        <v>0</v>
      </c>
      <c r="K18" s="1018">
        <v>0</v>
      </c>
      <c r="L18" s="1018">
        <v>44915.831111111111</v>
      </c>
      <c r="M18" s="916">
        <v>180777</v>
      </c>
      <c r="N18" s="535">
        <v>0</v>
      </c>
      <c r="O18" s="535">
        <v>0</v>
      </c>
      <c r="P18" s="535">
        <v>0</v>
      </c>
      <c r="Q18" s="915">
        <v>10106062</v>
      </c>
      <c r="R18" s="1017">
        <f t="shared" si="1"/>
        <v>10106062</v>
      </c>
      <c r="S18" s="1017">
        <f t="shared" si="2"/>
        <v>0</v>
      </c>
      <c r="T18" s="1076">
        <f t="shared" si="3"/>
        <v>417.38036060000002</v>
      </c>
      <c r="U18" s="1017"/>
    </row>
    <row r="19" spans="1:21" s="659" customFormat="1">
      <c r="A19" s="765">
        <v>9</v>
      </c>
      <c r="B19" s="765" t="s">
        <v>837</v>
      </c>
      <c r="C19" s="527">
        <v>42629</v>
      </c>
      <c r="D19" s="527">
        <v>742</v>
      </c>
      <c r="E19" s="527">
        <v>0</v>
      </c>
      <c r="F19" s="527">
        <v>0</v>
      </c>
      <c r="G19" s="858">
        <f t="shared" si="0"/>
        <v>43371</v>
      </c>
      <c r="H19" s="763">
        <v>50259.693333333336</v>
      </c>
      <c r="I19" s="763">
        <v>764.8</v>
      </c>
      <c r="J19" s="763">
        <v>0</v>
      </c>
      <c r="K19" s="763">
        <v>0</v>
      </c>
      <c r="L19" s="1018">
        <v>42135.604444444441</v>
      </c>
      <c r="M19" s="916">
        <v>11308431</v>
      </c>
      <c r="N19" s="535">
        <v>172080</v>
      </c>
      <c r="O19" s="535"/>
      <c r="P19" s="527"/>
      <c r="Q19" s="915">
        <v>9480511</v>
      </c>
      <c r="R19" s="1017">
        <f t="shared" si="1"/>
        <v>9480511</v>
      </c>
      <c r="S19" s="1017">
        <f t="shared" si="2"/>
        <v>0</v>
      </c>
      <c r="T19" s="1076">
        <f t="shared" si="3"/>
        <v>391.54510429999999</v>
      </c>
      <c r="U19" s="1017"/>
    </row>
    <row r="20" spans="1:21" s="659" customFormat="1">
      <c r="A20" s="765">
        <v>10</v>
      </c>
      <c r="B20" s="765" t="s">
        <v>838</v>
      </c>
      <c r="C20" s="858">
        <v>51490</v>
      </c>
      <c r="D20" s="858">
        <v>350</v>
      </c>
      <c r="E20" s="858">
        <v>0</v>
      </c>
      <c r="F20" s="858">
        <v>0</v>
      </c>
      <c r="G20" s="858">
        <f t="shared" si="0"/>
        <v>51840</v>
      </c>
      <c r="H20" s="1018">
        <v>47818.05777777778</v>
      </c>
      <c r="I20" s="1018">
        <v>307.46222222222224</v>
      </c>
      <c r="J20" s="1018">
        <v>0</v>
      </c>
      <c r="K20" s="1018">
        <v>0</v>
      </c>
      <c r="L20" s="1018">
        <v>48125.52</v>
      </c>
      <c r="M20" s="916">
        <v>10759063</v>
      </c>
      <c r="N20" s="535">
        <v>69179</v>
      </c>
      <c r="O20" s="535">
        <v>0</v>
      </c>
      <c r="P20" s="535">
        <v>0</v>
      </c>
      <c r="Q20" s="915">
        <v>10828242</v>
      </c>
      <c r="R20" s="1017">
        <f t="shared" si="1"/>
        <v>10828242</v>
      </c>
      <c r="S20" s="1017">
        <f t="shared" si="2"/>
        <v>0</v>
      </c>
      <c r="T20" s="1076">
        <f t="shared" si="3"/>
        <v>447.20639460000001</v>
      </c>
      <c r="U20" s="1017"/>
    </row>
    <row r="21" spans="1:21" s="659" customFormat="1">
      <c r="A21" s="765">
        <v>11</v>
      </c>
      <c r="B21" s="765" t="s">
        <v>839</v>
      </c>
      <c r="C21" s="858">
        <v>34269</v>
      </c>
      <c r="D21" s="858">
        <v>0</v>
      </c>
      <c r="E21" s="858">
        <v>0</v>
      </c>
      <c r="F21" s="858">
        <v>0</v>
      </c>
      <c r="G21" s="858">
        <f t="shared" si="0"/>
        <v>34269</v>
      </c>
      <c r="H21" s="1018">
        <v>34006.302222222221</v>
      </c>
      <c r="I21" s="1018">
        <v>0</v>
      </c>
      <c r="J21" s="1018">
        <v>0</v>
      </c>
      <c r="K21" s="1018">
        <v>0</v>
      </c>
      <c r="L21" s="1018">
        <v>34006.302222222221</v>
      </c>
      <c r="M21" s="916">
        <v>7651418</v>
      </c>
      <c r="N21" s="535">
        <v>0</v>
      </c>
      <c r="O21" s="535">
        <v>0</v>
      </c>
      <c r="P21" s="535">
        <v>0</v>
      </c>
      <c r="Q21" s="915">
        <v>7651418</v>
      </c>
      <c r="R21" s="1017">
        <f t="shared" si="1"/>
        <v>7651418</v>
      </c>
      <c r="S21" s="1017">
        <f t="shared" si="2"/>
        <v>0</v>
      </c>
      <c r="T21" s="1076">
        <f t="shared" si="3"/>
        <v>316.00356340000002</v>
      </c>
      <c r="U21" s="1017"/>
    </row>
    <row r="22" spans="1:21" s="659" customFormat="1" ht="25.5">
      <c r="A22" s="765">
        <v>12</v>
      </c>
      <c r="B22" s="765" t="s">
        <v>869</v>
      </c>
      <c r="C22" s="858">
        <v>24444</v>
      </c>
      <c r="D22" s="858">
        <v>200</v>
      </c>
      <c r="E22" s="858">
        <v>0</v>
      </c>
      <c r="F22" s="858">
        <v>0</v>
      </c>
      <c r="G22" s="858">
        <f t="shared" si="0"/>
        <v>24644</v>
      </c>
      <c r="H22" s="1018">
        <v>63469.306666666664</v>
      </c>
      <c r="I22" s="1018">
        <v>202.66666666666666</v>
      </c>
      <c r="J22" s="1018">
        <v>0</v>
      </c>
      <c r="K22" s="1018">
        <v>0</v>
      </c>
      <c r="L22" s="1018">
        <v>23667.52888888889</v>
      </c>
      <c r="M22" s="916">
        <v>14280594</v>
      </c>
      <c r="N22" s="535">
        <v>45600</v>
      </c>
      <c r="O22" s="535">
        <v>0</v>
      </c>
      <c r="P22" s="535">
        <v>0</v>
      </c>
      <c r="Q22" s="915">
        <v>5325194</v>
      </c>
      <c r="R22" s="1017">
        <f t="shared" si="1"/>
        <v>5325194</v>
      </c>
      <c r="S22" s="1017">
        <f t="shared" si="2"/>
        <v>0</v>
      </c>
      <c r="T22" s="1076">
        <f t="shared" si="3"/>
        <v>219.93051219999998</v>
      </c>
      <c r="U22" s="1017"/>
    </row>
    <row r="23" spans="1:21" s="659" customFormat="1">
      <c r="A23" s="765">
        <v>13</v>
      </c>
      <c r="B23" s="765" t="s">
        <v>841</v>
      </c>
      <c r="C23" s="527">
        <v>106977</v>
      </c>
      <c r="D23" s="527">
        <v>480</v>
      </c>
      <c r="E23" s="527">
        <v>0</v>
      </c>
      <c r="F23" s="527">
        <v>0</v>
      </c>
      <c r="G23" s="858">
        <f t="shared" si="0"/>
        <v>107457</v>
      </c>
      <c r="H23" s="532">
        <v>114409.41333333333</v>
      </c>
      <c r="I23" s="763">
        <v>499.2</v>
      </c>
      <c r="J23" s="763">
        <v>0</v>
      </c>
      <c r="K23" s="763">
        <v>0</v>
      </c>
      <c r="L23" s="1018">
        <v>101575.28</v>
      </c>
      <c r="M23" s="916">
        <v>25742118</v>
      </c>
      <c r="N23" s="535">
        <v>112320</v>
      </c>
      <c r="O23" s="535">
        <v>0</v>
      </c>
      <c r="P23" s="527">
        <v>0</v>
      </c>
      <c r="Q23" s="915">
        <v>22854438</v>
      </c>
      <c r="R23" s="1017">
        <f t="shared" si="1"/>
        <v>22854438</v>
      </c>
      <c r="S23" s="1017">
        <f t="shared" si="2"/>
        <v>0</v>
      </c>
      <c r="T23" s="1076">
        <f t="shared" si="3"/>
        <v>943.88828939999996</v>
      </c>
      <c r="U23" s="1017"/>
    </row>
    <row r="24" spans="1:21" s="659" customFormat="1">
      <c r="A24" s="765">
        <v>14</v>
      </c>
      <c r="B24" s="765" t="s">
        <v>842</v>
      </c>
      <c r="C24" s="858">
        <v>54658</v>
      </c>
      <c r="D24" s="858">
        <v>481</v>
      </c>
      <c r="E24" s="858">
        <v>0</v>
      </c>
      <c r="F24" s="858">
        <v>0</v>
      </c>
      <c r="G24" s="858">
        <f t="shared" si="0"/>
        <v>55139</v>
      </c>
      <c r="H24" s="1018">
        <v>58528.924444444441</v>
      </c>
      <c r="I24" s="1018">
        <v>477.98222222222222</v>
      </c>
      <c r="J24" s="1018">
        <v>0</v>
      </c>
      <c r="K24" s="1018">
        <v>0</v>
      </c>
      <c r="L24" s="1018">
        <v>54828.24</v>
      </c>
      <c r="M24" s="916">
        <v>13169008</v>
      </c>
      <c r="N24" s="535">
        <v>107546</v>
      </c>
      <c r="O24" s="535">
        <v>0</v>
      </c>
      <c r="P24" s="535">
        <v>0</v>
      </c>
      <c r="Q24" s="915">
        <v>12336354</v>
      </c>
      <c r="R24" s="1017">
        <f t="shared" si="1"/>
        <v>12336354</v>
      </c>
      <c r="S24" s="1017">
        <f t="shared" si="2"/>
        <v>0</v>
      </c>
      <c r="T24" s="1076">
        <f t="shared" si="3"/>
        <v>509.49142019999994</v>
      </c>
      <c r="U24" s="1017"/>
    </row>
    <row r="25" spans="1:21" s="659" customFormat="1">
      <c r="A25" s="765">
        <v>15</v>
      </c>
      <c r="B25" s="765" t="s">
        <v>843</v>
      </c>
      <c r="C25" s="858">
        <v>25268</v>
      </c>
      <c r="D25" s="858">
        <v>0</v>
      </c>
      <c r="E25" s="858">
        <v>0</v>
      </c>
      <c r="F25" s="858">
        <v>0</v>
      </c>
      <c r="G25" s="858">
        <f t="shared" si="0"/>
        <v>25268</v>
      </c>
      <c r="H25" s="1018">
        <v>23689.8</v>
      </c>
      <c r="I25" s="1018">
        <v>0</v>
      </c>
      <c r="J25" s="1018">
        <v>0</v>
      </c>
      <c r="K25" s="1018">
        <v>0</v>
      </c>
      <c r="L25" s="1018">
        <v>24578.68888888889</v>
      </c>
      <c r="M25" s="916">
        <v>5330205</v>
      </c>
      <c r="N25" s="535">
        <v>0</v>
      </c>
      <c r="O25" s="535">
        <v>0</v>
      </c>
      <c r="P25" s="535">
        <v>0</v>
      </c>
      <c r="Q25" s="915">
        <v>5530205</v>
      </c>
      <c r="R25" s="1017">
        <f t="shared" si="1"/>
        <v>5530205</v>
      </c>
      <c r="S25" s="1017">
        <f t="shared" si="2"/>
        <v>0</v>
      </c>
      <c r="T25" s="1076">
        <f t="shared" si="3"/>
        <v>228.39746649999998</v>
      </c>
      <c r="U25" s="1017"/>
    </row>
    <row r="26" spans="1:21" s="659" customFormat="1">
      <c r="A26" s="765">
        <v>16</v>
      </c>
      <c r="B26" s="765" t="s">
        <v>844</v>
      </c>
      <c r="C26" s="858">
        <v>39867</v>
      </c>
      <c r="D26" s="858">
        <v>1179</v>
      </c>
      <c r="E26" s="858">
        <v>0</v>
      </c>
      <c r="F26" s="858">
        <v>0</v>
      </c>
      <c r="G26" s="858">
        <f t="shared" si="0"/>
        <v>41046</v>
      </c>
      <c r="H26" s="1018">
        <v>40080.644444444442</v>
      </c>
      <c r="I26" s="1018">
        <v>972.28</v>
      </c>
      <c r="J26" s="1018">
        <v>0</v>
      </c>
      <c r="K26" s="1018">
        <v>0</v>
      </c>
      <c r="L26" s="1018">
        <v>41028.035555555558</v>
      </c>
      <c r="M26" s="916">
        <v>9018145</v>
      </c>
      <c r="N26" s="535">
        <v>218763</v>
      </c>
      <c r="O26" s="535">
        <v>0</v>
      </c>
      <c r="P26" s="535">
        <v>0</v>
      </c>
      <c r="Q26" s="915">
        <v>9231308</v>
      </c>
      <c r="R26" s="1017">
        <f t="shared" si="1"/>
        <v>9231308</v>
      </c>
      <c r="S26" s="1017">
        <f t="shared" si="2"/>
        <v>0</v>
      </c>
      <c r="T26" s="1076">
        <f t="shared" si="3"/>
        <v>381.25302039999997</v>
      </c>
      <c r="U26" s="1017"/>
    </row>
    <row r="27" spans="1:21" s="659" customFormat="1">
      <c r="A27" s="765">
        <v>17</v>
      </c>
      <c r="B27" s="765" t="s">
        <v>845</v>
      </c>
      <c r="C27" s="858">
        <v>22533</v>
      </c>
      <c r="D27" s="858">
        <v>429</v>
      </c>
      <c r="E27" s="858">
        <v>0</v>
      </c>
      <c r="F27" s="858">
        <v>0</v>
      </c>
      <c r="G27" s="858">
        <f t="shared" si="0"/>
        <v>22962</v>
      </c>
      <c r="H27" s="1018">
        <v>25514.955555555556</v>
      </c>
      <c r="I27" s="1018">
        <v>300.72444444444443</v>
      </c>
      <c r="J27" s="1018">
        <v>0</v>
      </c>
      <c r="K27" s="1018">
        <v>0</v>
      </c>
      <c r="L27" s="1018">
        <v>22731.235555555555</v>
      </c>
      <c r="M27" s="916">
        <v>5740865</v>
      </c>
      <c r="N27" s="535">
        <v>67663</v>
      </c>
      <c r="O27" s="535">
        <v>0</v>
      </c>
      <c r="P27" s="535">
        <v>0</v>
      </c>
      <c r="Q27" s="915">
        <v>5114528</v>
      </c>
      <c r="R27" s="1017">
        <f t="shared" si="1"/>
        <v>5114528</v>
      </c>
      <c r="S27" s="1017">
        <f t="shared" si="2"/>
        <v>0</v>
      </c>
      <c r="T27" s="1076">
        <f t="shared" si="3"/>
        <v>211.23000640000001</v>
      </c>
      <c r="U27" s="1017"/>
    </row>
    <row r="28" spans="1:21" s="659" customFormat="1">
      <c r="A28" s="765">
        <v>18</v>
      </c>
      <c r="B28" s="765" t="s">
        <v>846</v>
      </c>
      <c r="C28" s="858">
        <v>23424</v>
      </c>
      <c r="D28" s="858">
        <v>1009</v>
      </c>
      <c r="E28" s="858">
        <v>0</v>
      </c>
      <c r="F28" s="858"/>
      <c r="G28" s="858">
        <f t="shared" si="0"/>
        <v>24433</v>
      </c>
      <c r="H28" s="1018">
        <v>23107.648888888889</v>
      </c>
      <c r="I28" s="1018">
        <v>817.93333333333328</v>
      </c>
      <c r="J28" s="1018">
        <v>0</v>
      </c>
      <c r="K28" s="1018">
        <v>0</v>
      </c>
      <c r="L28" s="1018">
        <v>23925.582222222223</v>
      </c>
      <c r="M28" s="916">
        <v>5199221</v>
      </c>
      <c r="N28" s="535">
        <v>184035</v>
      </c>
      <c r="O28" s="535">
        <v>0</v>
      </c>
      <c r="P28" s="535">
        <v>0</v>
      </c>
      <c r="Q28" s="915">
        <v>5383256</v>
      </c>
      <c r="R28" s="1017">
        <f t="shared" si="1"/>
        <v>5383256</v>
      </c>
      <c r="S28" s="1017">
        <f t="shared" si="2"/>
        <v>0</v>
      </c>
      <c r="T28" s="1076">
        <f t="shared" si="3"/>
        <v>222.32847280000001</v>
      </c>
      <c r="U28" s="1017"/>
    </row>
    <row r="29" spans="1:21" s="659" customFormat="1" ht="14.25">
      <c r="A29" s="765">
        <v>19</v>
      </c>
      <c r="B29" s="765" t="s">
        <v>847</v>
      </c>
      <c r="C29" s="860">
        <v>93000</v>
      </c>
      <c r="D29" s="860">
        <v>1500</v>
      </c>
      <c r="E29" s="860">
        <v>0</v>
      </c>
      <c r="F29" s="860">
        <v>0</v>
      </c>
      <c r="G29" s="858">
        <f t="shared" si="0"/>
        <v>94500</v>
      </c>
      <c r="H29" s="1019">
        <v>70050.546666666662</v>
      </c>
      <c r="I29" s="1019">
        <v>1261.0755555555556</v>
      </c>
      <c r="J29" s="1020">
        <v>0</v>
      </c>
      <c r="K29" s="1020">
        <v>0</v>
      </c>
      <c r="L29" s="1018">
        <v>93664.444444444438</v>
      </c>
      <c r="M29" s="916">
        <v>15761373</v>
      </c>
      <c r="N29" s="535">
        <v>283742</v>
      </c>
      <c r="O29" s="535">
        <v>0</v>
      </c>
      <c r="P29" s="860">
        <v>0</v>
      </c>
      <c r="Q29" s="915">
        <v>21074500</v>
      </c>
      <c r="R29" s="1017">
        <f t="shared" si="1"/>
        <v>21074500</v>
      </c>
      <c r="S29" s="1017">
        <f t="shared" si="2"/>
        <v>0</v>
      </c>
      <c r="T29" s="1076">
        <f t="shared" si="3"/>
        <v>870.37684999999999</v>
      </c>
      <c r="U29" s="1017"/>
    </row>
    <row r="30" spans="1:21" s="659" customFormat="1">
      <c r="A30" s="765">
        <v>20</v>
      </c>
      <c r="B30" s="765" t="s">
        <v>848</v>
      </c>
      <c r="C30" s="858">
        <v>42727</v>
      </c>
      <c r="D30" s="858">
        <v>913</v>
      </c>
      <c r="E30" s="858">
        <v>0</v>
      </c>
      <c r="F30" s="858">
        <v>0</v>
      </c>
      <c r="G30" s="858">
        <f t="shared" si="0"/>
        <v>43640</v>
      </c>
      <c r="H30" s="1018">
        <v>40815.386666666665</v>
      </c>
      <c r="I30" s="1018">
        <v>932.28888888888889</v>
      </c>
      <c r="J30" s="1018">
        <v>0</v>
      </c>
      <c r="K30" s="1018">
        <v>0</v>
      </c>
      <c r="L30" s="1018">
        <v>41747.746666666666</v>
      </c>
      <c r="M30" s="916">
        <v>9183462</v>
      </c>
      <c r="N30" s="535">
        <v>209765</v>
      </c>
      <c r="O30" s="535">
        <v>0</v>
      </c>
      <c r="P30" s="535">
        <v>0</v>
      </c>
      <c r="Q30" s="915">
        <v>9393243</v>
      </c>
      <c r="R30" s="1017">
        <f t="shared" si="1"/>
        <v>9393243</v>
      </c>
      <c r="S30" s="1017">
        <f t="shared" si="2"/>
        <v>0</v>
      </c>
      <c r="T30" s="1076">
        <f t="shared" si="3"/>
        <v>387.94093589999994</v>
      </c>
      <c r="U30" s="1017"/>
    </row>
    <row r="31" spans="1:21" s="659" customFormat="1" ht="25.5">
      <c r="A31" s="765">
        <v>21</v>
      </c>
      <c r="B31" s="765" t="s">
        <v>849</v>
      </c>
      <c r="C31" s="858">
        <v>37283</v>
      </c>
      <c r="D31" s="858">
        <v>3016</v>
      </c>
      <c r="E31" s="858">
        <v>0</v>
      </c>
      <c r="F31" s="858">
        <v>0</v>
      </c>
      <c r="G31" s="858">
        <f t="shared" si="0"/>
        <v>40299</v>
      </c>
      <c r="H31" s="1018">
        <v>48595.408888888887</v>
      </c>
      <c r="I31" s="1018">
        <v>3228.6444444444446</v>
      </c>
      <c r="J31" s="1018">
        <v>0</v>
      </c>
      <c r="K31" s="1018">
        <v>0</v>
      </c>
      <c r="L31" s="1018">
        <v>39824.053333333337</v>
      </c>
      <c r="M31" s="916">
        <v>10933967</v>
      </c>
      <c r="N31" s="535">
        <v>726445</v>
      </c>
      <c r="O31" s="535">
        <v>0</v>
      </c>
      <c r="P31" s="535">
        <v>0</v>
      </c>
      <c r="Q31" s="915">
        <v>8960412</v>
      </c>
      <c r="R31" s="1017">
        <f t="shared" si="1"/>
        <v>8960412</v>
      </c>
      <c r="S31" s="1017">
        <f t="shared" si="2"/>
        <v>0</v>
      </c>
      <c r="T31" s="1076">
        <f t="shared" si="3"/>
        <v>370.06501560000004</v>
      </c>
      <c r="U31" s="1017"/>
    </row>
    <row r="32" spans="1:21">
      <c r="A32" s="211" t="s">
        <v>15</v>
      </c>
      <c r="B32" s="497"/>
      <c r="C32" s="861">
        <f>SUM(C11:C31)</f>
        <v>946711</v>
      </c>
      <c r="D32" s="861">
        <f t="shared" ref="D32:G32" si="4">SUM(D11:D31)</f>
        <v>15838</v>
      </c>
      <c r="E32" s="861">
        <f t="shared" si="4"/>
        <v>2328</v>
      </c>
      <c r="F32" s="861">
        <f t="shared" si="4"/>
        <v>0</v>
      </c>
      <c r="G32" s="861">
        <f t="shared" si="4"/>
        <v>964877</v>
      </c>
      <c r="H32" s="859">
        <f>SUM(H11:H31)</f>
        <v>911292.42222222232</v>
      </c>
      <c r="I32" s="859">
        <f t="shared" ref="I32" si="5">SUM(I11:I31)</f>
        <v>14795.18222222222</v>
      </c>
      <c r="J32" s="861">
        <f t="shared" ref="J32" si="6">SUM(J11:J31)</f>
        <v>1749.68</v>
      </c>
      <c r="K32" s="861">
        <f t="shared" ref="K32" si="7">SUM(K11:K31)</f>
        <v>0</v>
      </c>
      <c r="L32" s="859">
        <f>SUM(L11:L31)</f>
        <v>927837.28444444458</v>
      </c>
      <c r="M32" s="861">
        <f>SUM(M11:M31)</f>
        <v>205040795</v>
      </c>
      <c r="N32" s="861">
        <f>SUM(N11:N31)</f>
        <v>3328916</v>
      </c>
      <c r="O32" s="861">
        <f>SUM(O11:O31)</f>
        <v>393678</v>
      </c>
      <c r="P32" s="861">
        <f t="shared" ref="P32" si="8">SUM(P11:P31)</f>
        <v>0</v>
      </c>
      <c r="Q32" s="915">
        <f>SUM(Q11:Q31)</f>
        <v>208763389</v>
      </c>
      <c r="S32" s="1017">
        <f t="shared" si="2"/>
        <v>24.329300400000001</v>
      </c>
      <c r="T32" s="1078">
        <f>SUM(T11:T31)</f>
        <v>8605.6690642999984</v>
      </c>
    </row>
    <row r="33" spans="1:18">
      <c r="A33" s="64"/>
      <c r="B33" s="20"/>
      <c r="C33" s="20"/>
      <c r="D33" s="20"/>
      <c r="E33" s="20"/>
      <c r="F33" s="20"/>
      <c r="G33" s="20"/>
      <c r="H33" s="20"/>
      <c r="I33" s="20"/>
      <c r="J33" s="20"/>
      <c r="K33" s="20"/>
      <c r="L33" s="20"/>
      <c r="M33" s="20"/>
      <c r="N33" s="20"/>
      <c r="O33" s="20"/>
      <c r="P33" s="20"/>
      <c r="Q33" s="20"/>
      <c r="R33" s="269"/>
    </row>
    <row r="34" spans="1:18">
      <c r="A34" s="10" t="s">
        <v>7</v>
      </c>
      <c r="B34"/>
      <c r="C34"/>
      <c r="D34"/>
      <c r="E34" s="269"/>
      <c r="F34" s="269"/>
      <c r="G34" s="269"/>
      <c r="H34" s="269"/>
      <c r="I34" s="269"/>
      <c r="J34" s="269"/>
      <c r="K34" s="269"/>
      <c r="L34" s="269"/>
      <c r="M34" s="269"/>
      <c r="N34" s="269"/>
      <c r="O34" s="269"/>
      <c r="P34" s="269"/>
      <c r="Q34" s="269"/>
      <c r="R34" s="269"/>
    </row>
    <row r="35" spans="1:18">
      <c r="A35" s="495" t="s">
        <v>950</v>
      </c>
      <c r="B35"/>
      <c r="C35"/>
      <c r="D35"/>
      <c r="E35" s="269"/>
      <c r="F35" s="269"/>
      <c r="G35" s="269"/>
      <c r="H35" s="269"/>
      <c r="I35" s="269"/>
      <c r="J35" s="269"/>
      <c r="K35" s="269"/>
      <c r="L35" s="607"/>
      <c r="M35" s="269"/>
      <c r="N35" s="269"/>
      <c r="O35" s="269"/>
      <c r="P35" s="269"/>
      <c r="Q35" s="1075">
        <f>Q32-O32</f>
        <v>208369711</v>
      </c>
      <c r="R35" s="269"/>
    </row>
    <row r="36" spans="1:18">
      <c r="A36" t="s">
        <v>9</v>
      </c>
      <c r="B36"/>
      <c r="C36"/>
      <c r="D36"/>
      <c r="E36" s="269"/>
      <c r="F36" s="269"/>
      <c r="G36" s="269"/>
      <c r="H36" s="269"/>
      <c r="I36" s="11"/>
      <c r="J36" s="11"/>
      <c r="K36" s="11"/>
      <c r="L36" s="11"/>
      <c r="M36" s="269"/>
      <c r="N36" s="269"/>
      <c r="O36" s="269"/>
      <c r="P36" s="269"/>
      <c r="Q36" s="269"/>
      <c r="R36" s="269"/>
    </row>
    <row r="37" spans="1:18" customFormat="1">
      <c r="A37" s="269" t="s">
        <v>442</v>
      </c>
      <c r="J37" s="11"/>
      <c r="K37" s="11"/>
      <c r="L37" s="11"/>
    </row>
    <row r="38" spans="1:18" s="652" customFormat="1">
      <c r="A38" s="1012"/>
      <c r="J38" s="11"/>
      <c r="K38" s="11"/>
      <c r="L38" s="11"/>
    </row>
    <row r="39" spans="1:18" s="652" customFormat="1">
      <c r="A39" s="1012"/>
      <c r="J39" s="11"/>
      <c r="K39" s="11"/>
      <c r="L39" s="11"/>
    </row>
    <row r="40" spans="1:18" customFormat="1">
      <c r="C40" s="269" t="s">
        <v>443</v>
      </c>
      <c r="E40" s="12"/>
      <c r="F40" s="12"/>
      <c r="G40" s="12"/>
      <c r="H40" s="12"/>
      <c r="I40" s="12"/>
      <c r="J40" s="12"/>
      <c r="K40" s="12"/>
      <c r="L40" s="12"/>
      <c r="M40" s="12"/>
    </row>
    <row r="41" spans="1:18" ht="12.75" customHeight="1">
      <c r="A41"/>
      <c r="B41"/>
      <c r="C41" s="269"/>
      <c r="D41"/>
      <c r="E41" s="12"/>
      <c r="F41" s="12"/>
      <c r="G41" s="12">
        <f>G32+'enrolment vs availed_UPY'!G32</f>
        <v>1601082</v>
      </c>
      <c r="M41" s="1086" t="s">
        <v>1058</v>
      </c>
      <c r="N41" s="1086"/>
      <c r="O41" s="1086"/>
      <c r="P41" s="1086"/>
      <c r="Q41" s="1086"/>
      <c r="R41" s="374"/>
    </row>
    <row r="42" spans="1:18" ht="12.75" customHeight="1">
      <c r="A42" s="356" t="s">
        <v>18</v>
      </c>
      <c r="B42" s="368"/>
      <c r="C42" s="356"/>
      <c r="D42" s="356"/>
      <c r="E42" s="369"/>
      <c r="F42" s="370"/>
      <c r="G42"/>
      <c r="M42" s="1086"/>
      <c r="N42" s="1086"/>
      <c r="O42" s="1086"/>
      <c r="P42" s="1086"/>
      <c r="Q42" s="1086"/>
      <c r="R42" s="374"/>
    </row>
    <row r="43" spans="1:18" ht="12.75" customHeight="1">
      <c r="A43" s="371"/>
      <c r="B43" s="372"/>
      <c r="C43" s="373"/>
      <c r="D43" s="373"/>
      <c r="E43" s="370"/>
      <c r="F43" s="370"/>
      <c r="G43"/>
      <c r="M43" s="1086"/>
      <c r="N43" s="1086"/>
      <c r="O43" s="1086"/>
      <c r="P43" s="1086"/>
      <c r="Q43" s="1086"/>
      <c r="R43" s="374"/>
    </row>
    <row r="44" spans="1:18" ht="12.75" customHeight="1">
      <c r="A44" s="371"/>
      <c r="B44" s="372"/>
      <c r="C44" s="373"/>
      <c r="D44" s="373"/>
      <c r="E44" s="370"/>
      <c r="F44" s="370"/>
      <c r="G44"/>
      <c r="M44" s="1086"/>
      <c r="N44" s="1086"/>
      <c r="O44" s="1086"/>
      <c r="P44" s="1086"/>
      <c r="Q44" s="1086"/>
      <c r="R44" s="374"/>
    </row>
    <row r="45" spans="1:18">
      <c r="A45" s="355"/>
      <c r="B45" s="355"/>
      <c r="C45" s="355"/>
      <c r="D45" s="355"/>
      <c r="E45" s="355"/>
      <c r="F45" s="355"/>
      <c r="G45" s="355"/>
      <c r="H45" s="355"/>
      <c r="I45" s="355"/>
      <c r="J45" s="355"/>
      <c r="K45" s="355"/>
      <c r="L45" s="355"/>
      <c r="M45" s="269"/>
      <c r="N45" s="269"/>
      <c r="O45" s="269"/>
      <c r="P45" s="269"/>
      <c r="Q45" s="269"/>
      <c r="R45" s="269"/>
    </row>
    <row r="46" spans="1:18">
      <c r="A46" s="269"/>
      <c r="B46" s="269"/>
      <c r="C46" s="269"/>
      <c r="D46" s="269"/>
      <c r="E46" s="269"/>
      <c r="F46" s="269"/>
      <c r="G46" s="269"/>
      <c r="H46" s="269"/>
      <c r="I46" s="269"/>
      <c r="J46" s="269"/>
      <c r="K46" s="269"/>
      <c r="L46" s="269"/>
      <c r="M46" s="269"/>
      <c r="N46" s="269"/>
      <c r="O46" s="269"/>
      <c r="P46" s="269"/>
      <c r="Q46" s="269"/>
      <c r="R46" s="269"/>
    </row>
    <row r="47" spans="1:18">
      <c r="A47" s="269"/>
      <c r="B47" s="269"/>
      <c r="C47" s="269"/>
      <c r="D47" s="269"/>
      <c r="E47" s="269"/>
      <c r="F47" s="269"/>
      <c r="G47" s="269"/>
      <c r="H47" s="269"/>
      <c r="I47" s="269"/>
      <c r="J47" s="269"/>
      <c r="K47" s="269"/>
      <c r="L47" s="269"/>
      <c r="M47" s="269"/>
      <c r="N47" s="269"/>
      <c r="O47" s="269"/>
      <c r="P47" s="269"/>
      <c r="Q47" s="269"/>
      <c r="R47" s="269"/>
    </row>
  </sheetData>
  <mergeCells count="12">
    <mergeCell ref="M41:Q44"/>
    <mergeCell ref="A5:O5"/>
    <mergeCell ref="O1:Q1"/>
    <mergeCell ref="A2:L2"/>
    <mergeCell ref="A3:L3"/>
    <mergeCell ref="A8:A9"/>
    <mergeCell ref="B8:B9"/>
    <mergeCell ref="C8:G8"/>
    <mergeCell ref="H8:L8"/>
    <mergeCell ref="M8:Q8"/>
    <mergeCell ref="N7:Q7"/>
    <mergeCell ref="A7:C7"/>
  </mergeCells>
  <phoneticPr fontId="0" type="noConversion"/>
  <printOptions horizontalCentered="1"/>
  <pageMargins left="0.70866141732283472" right="0.70866141732283472" top="0.23622047244094491" bottom="0" header="0.31496062992125984" footer="0.31496062992125984"/>
  <pageSetup paperSize="5" scale="86" orientation="landscape" r:id="rId1"/>
</worksheet>
</file>

<file path=xl/worksheets/sheet12.xml><?xml version="1.0" encoding="utf-8"?>
<worksheet xmlns="http://schemas.openxmlformats.org/spreadsheetml/2006/main" xmlns:r="http://schemas.openxmlformats.org/officeDocument/2006/relationships">
  <sheetPr>
    <tabColor rgb="FF00B050"/>
    <pageSetUpPr fitToPage="1"/>
  </sheetPr>
  <dimension ref="A1:U50"/>
  <sheetViews>
    <sheetView view="pageBreakPreview" zoomScale="80" zoomScaleSheetLayoutView="80" workbookViewId="0">
      <selection activeCell="C11" sqref="C11:G31"/>
    </sheetView>
  </sheetViews>
  <sheetFormatPr defaultRowHeight="12.75"/>
  <cols>
    <col min="1" max="1" width="7.140625" style="15" customWidth="1"/>
    <col min="2" max="2" width="12.7109375" style="15" customWidth="1"/>
    <col min="3" max="3" width="9.5703125" style="15" customWidth="1"/>
    <col min="4" max="4" width="9.28515625" style="15" customWidth="1"/>
    <col min="5" max="6" width="9.140625" style="15"/>
    <col min="7" max="7" width="10.85546875" style="15" customWidth="1"/>
    <col min="8" max="8" width="10.28515625" style="15" customWidth="1"/>
    <col min="9" max="9" width="10.85546875" style="15" customWidth="1"/>
    <col min="10" max="10" width="10.28515625" style="15" customWidth="1"/>
    <col min="11" max="11" width="11.28515625" style="15" customWidth="1"/>
    <col min="12" max="12" width="11.7109375" style="15" customWidth="1"/>
    <col min="13" max="13" width="13.85546875" style="15" customWidth="1"/>
    <col min="14" max="14" width="13" style="15" customWidth="1"/>
    <col min="15" max="15" width="8.85546875" style="15" customWidth="1"/>
    <col min="16" max="16" width="9.140625" style="15"/>
    <col min="17" max="17" width="14" style="15" customWidth="1"/>
    <col min="18" max="18" width="9.140625" style="15" hidden="1" customWidth="1"/>
    <col min="19" max="20" width="9.140625" style="15"/>
    <col min="21" max="21" width="12.42578125" style="15" bestFit="1" customWidth="1"/>
    <col min="22" max="16384" width="9.140625" style="15"/>
  </cols>
  <sheetData>
    <row r="1" spans="1:21" customFormat="1" ht="12.75" customHeight="1">
      <c r="D1" s="15"/>
      <c r="E1" s="15"/>
      <c r="F1" s="15"/>
      <c r="G1" s="15"/>
      <c r="H1" s="15"/>
      <c r="I1" s="15"/>
      <c r="J1" s="15"/>
      <c r="K1" s="15"/>
      <c r="L1" s="15"/>
      <c r="M1" s="15"/>
      <c r="N1" s="15"/>
      <c r="O1" s="1114" t="s">
        <v>58</v>
      </c>
      <c r="P1" s="1114"/>
      <c r="Q1" s="1114"/>
    </row>
    <row r="2" spans="1:21" customFormat="1" ht="15.75">
      <c r="A2" s="1115" t="s">
        <v>0</v>
      </c>
      <c r="B2" s="1115"/>
      <c r="C2" s="1115"/>
      <c r="D2" s="1115"/>
      <c r="E2" s="1115"/>
      <c r="F2" s="1115"/>
      <c r="G2" s="1115"/>
      <c r="H2" s="1115"/>
      <c r="I2" s="1115"/>
      <c r="J2" s="1115"/>
      <c r="K2" s="1115"/>
      <c r="L2" s="1115"/>
      <c r="M2" s="39"/>
      <c r="N2" s="39"/>
      <c r="O2" s="39"/>
      <c r="P2" s="39"/>
    </row>
    <row r="3" spans="1:21" customFormat="1" ht="20.25">
      <c r="A3" s="1116" t="s">
        <v>655</v>
      </c>
      <c r="B3" s="1116"/>
      <c r="C3" s="1116"/>
      <c r="D3" s="1116"/>
      <c r="E3" s="1116"/>
      <c r="F3" s="1116"/>
      <c r="G3" s="1116"/>
      <c r="H3" s="1116"/>
      <c r="I3" s="1116"/>
      <c r="J3" s="1116"/>
      <c r="K3" s="1116"/>
      <c r="L3" s="1116"/>
      <c r="M3" s="38"/>
      <c r="N3" s="38"/>
      <c r="O3" s="38"/>
      <c r="P3" s="38"/>
    </row>
    <row r="4" spans="1:21" customFormat="1" ht="11.25" customHeight="1"/>
    <row r="5" spans="1:21" customFormat="1" ht="15.75">
      <c r="A5" s="1211" t="s">
        <v>667</v>
      </c>
      <c r="B5" s="1211"/>
      <c r="C5" s="1211"/>
      <c r="D5" s="1211"/>
      <c r="E5" s="1211"/>
      <c r="F5" s="1211"/>
      <c r="G5" s="1211"/>
      <c r="H5" s="1211"/>
      <c r="I5" s="1211"/>
      <c r="J5" s="1211"/>
      <c r="K5" s="1211"/>
      <c r="L5" s="1211"/>
      <c r="M5" s="15"/>
      <c r="N5" s="15"/>
      <c r="O5" s="15"/>
      <c r="P5" s="15"/>
    </row>
    <row r="7" spans="1:21" ht="12.6" customHeight="1">
      <c r="A7" s="1204" t="s">
        <v>957</v>
      </c>
      <c r="B7" s="1204"/>
      <c r="N7" s="1214" t="s">
        <v>1015</v>
      </c>
      <c r="O7" s="1214"/>
      <c r="P7" s="1214"/>
      <c r="Q7" s="1214"/>
      <c r="R7" s="1214"/>
    </row>
    <row r="8" spans="1:21" s="14" customFormat="1" ht="29.45" customHeight="1">
      <c r="A8" s="1221" t="s">
        <v>2</v>
      </c>
      <c r="B8" s="1221" t="s">
        <v>3</v>
      </c>
      <c r="C8" s="1217" t="s">
        <v>668</v>
      </c>
      <c r="D8" s="1217"/>
      <c r="E8" s="1217"/>
      <c r="F8" s="1222"/>
      <c r="G8" s="1222"/>
      <c r="H8" s="1216" t="s">
        <v>706</v>
      </c>
      <c r="I8" s="1217"/>
      <c r="J8" s="1217"/>
      <c r="K8" s="1217"/>
      <c r="L8" s="1217"/>
      <c r="M8" s="1218" t="s">
        <v>108</v>
      </c>
      <c r="N8" s="1219"/>
      <c r="O8" s="1219"/>
      <c r="P8" s="1219"/>
      <c r="Q8" s="1220"/>
    </row>
    <row r="9" spans="1:21" s="14" customFormat="1" ht="48" customHeight="1">
      <c r="A9" s="1221"/>
      <c r="B9" s="1221"/>
      <c r="C9" s="1044" t="s">
        <v>214</v>
      </c>
      <c r="D9" s="1044" t="s">
        <v>215</v>
      </c>
      <c r="E9" s="1044" t="s">
        <v>369</v>
      </c>
      <c r="F9" s="1045" t="s">
        <v>222</v>
      </c>
      <c r="G9" s="1045" t="s">
        <v>116</v>
      </c>
      <c r="H9" s="1044" t="s">
        <v>214</v>
      </c>
      <c r="I9" s="1044" t="s">
        <v>215</v>
      </c>
      <c r="J9" s="1044" t="s">
        <v>369</v>
      </c>
      <c r="K9" s="1044" t="s">
        <v>222</v>
      </c>
      <c r="L9" s="1044" t="s">
        <v>117</v>
      </c>
      <c r="M9" s="1044" t="s">
        <v>214</v>
      </c>
      <c r="N9" s="1044" t="s">
        <v>215</v>
      </c>
      <c r="O9" s="1044" t="s">
        <v>369</v>
      </c>
      <c r="P9" s="1045" t="s">
        <v>222</v>
      </c>
      <c r="Q9" s="1044" t="s">
        <v>118</v>
      </c>
      <c r="R9" s="26"/>
      <c r="S9" s="27"/>
    </row>
    <row r="10" spans="1:21" s="14" customFormat="1">
      <c r="A10" s="1044">
        <v>1</v>
      </c>
      <c r="B10" s="1044">
        <v>2</v>
      </c>
      <c r="C10" s="1044">
        <v>3</v>
      </c>
      <c r="D10" s="1044">
        <v>4</v>
      </c>
      <c r="E10" s="1044">
        <v>5</v>
      </c>
      <c r="F10" s="1045">
        <v>6</v>
      </c>
      <c r="G10" s="1044">
        <v>7</v>
      </c>
      <c r="H10" s="1044">
        <v>8</v>
      </c>
      <c r="I10" s="1044">
        <v>9</v>
      </c>
      <c r="J10" s="1044">
        <v>10</v>
      </c>
      <c r="K10" s="1044">
        <v>11</v>
      </c>
      <c r="L10" s="1044">
        <v>12</v>
      </c>
      <c r="M10" s="1044">
        <v>13</v>
      </c>
      <c r="N10" s="1043">
        <v>14</v>
      </c>
      <c r="O10" s="1042">
        <v>15</v>
      </c>
      <c r="P10" s="1044">
        <v>16</v>
      </c>
      <c r="Q10" s="1044">
        <v>17</v>
      </c>
    </row>
    <row r="11" spans="1:21" s="659" customFormat="1" ht="15.75">
      <c r="A11" s="1046">
        <v>1</v>
      </c>
      <c r="B11" s="1046" t="s">
        <v>829</v>
      </c>
      <c r="C11" s="1047">
        <v>24024</v>
      </c>
      <c r="D11" s="1049">
        <v>4044</v>
      </c>
      <c r="E11" s="1047">
        <v>0</v>
      </c>
      <c r="F11" s="1047">
        <v>0</v>
      </c>
      <c r="G11" s="1047">
        <v>28068</v>
      </c>
      <c r="H11" s="1050">
        <v>23481.057599999996</v>
      </c>
      <c r="I11" s="1050">
        <v>3952.6055999999999</v>
      </c>
      <c r="J11" s="1051">
        <v>0</v>
      </c>
      <c r="K11" s="1051">
        <v>0</v>
      </c>
      <c r="L11" s="1051">
        <v>27433.663199999995</v>
      </c>
      <c r="M11" s="1051">
        <v>5283237.959999999</v>
      </c>
      <c r="N11" s="1051">
        <v>889336.26</v>
      </c>
      <c r="O11" s="1051">
        <v>0</v>
      </c>
      <c r="P11" s="1051">
        <v>0</v>
      </c>
      <c r="Q11" s="1051">
        <v>6172574.2199999988</v>
      </c>
      <c r="S11" s="659">
        <f>Q11*6.18/100000</f>
        <v>381.46508679599992</v>
      </c>
      <c r="U11" s="1077">
        <f>S11+'enrolment vs availed_PY'!S11+'enrolment vs availed_PY'!T11</f>
        <v>708.26636999599987</v>
      </c>
    </row>
    <row r="12" spans="1:21" s="659" customFormat="1" ht="15.75">
      <c r="A12" s="1046">
        <v>2</v>
      </c>
      <c r="B12" s="1046" t="s">
        <v>830</v>
      </c>
      <c r="C12" s="1047">
        <v>36491</v>
      </c>
      <c r="D12" s="1049"/>
      <c r="E12" s="1047">
        <v>0</v>
      </c>
      <c r="F12" s="1047">
        <v>0</v>
      </c>
      <c r="G12" s="1047">
        <v>36491</v>
      </c>
      <c r="H12" s="1050">
        <v>35666.303399999997</v>
      </c>
      <c r="I12" s="1050">
        <v>0</v>
      </c>
      <c r="J12" s="1051">
        <v>0</v>
      </c>
      <c r="K12" s="1051">
        <v>0</v>
      </c>
      <c r="L12" s="1051">
        <v>35666.303399999997</v>
      </c>
      <c r="M12" s="1051">
        <v>8024918.2649999997</v>
      </c>
      <c r="N12" s="1051">
        <v>0</v>
      </c>
      <c r="O12" s="1051">
        <v>0</v>
      </c>
      <c r="P12" s="1051">
        <v>0</v>
      </c>
      <c r="Q12" s="1051">
        <v>8024918.2649999997</v>
      </c>
      <c r="S12" s="659">
        <f t="shared" ref="S12:S31" si="0">Q12*6.18/100000</f>
        <v>495.93994877699993</v>
      </c>
      <c r="U12" s="1077">
        <f>S12+'enrolment vs availed_PY'!S12+'enrolment vs availed_PY'!T12</f>
        <v>973.96035597699984</v>
      </c>
    </row>
    <row r="13" spans="1:21" s="659" customFormat="1" ht="15.75">
      <c r="A13" s="1046">
        <v>3</v>
      </c>
      <c r="B13" s="1046" t="s">
        <v>831</v>
      </c>
      <c r="C13" s="1047">
        <v>28609</v>
      </c>
      <c r="D13" s="1049"/>
      <c r="E13" s="1047">
        <v>0</v>
      </c>
      <c r="F13" s="1047">
        <v>0</v>
      </c>
      <c r="G13" s="1047">
        <v>28609</v>
      </c>
      <c r="H13" s="1050">
        <v>27962.436599999997</v>
      </c>
      <c r="I13" s="1050">
        <v>0</v>
      </c>
      <c r="J13" s="1051">
        <v>0</v>
      </c>
      <c r="K13" s="1051">
        <v>0</v>
      </c>
      <c r="L13" s="1051">
        <v>27962.436599999997</v>
      </c>
      <c r="M13" s="1051">
        <v>6291548.2349999994</v>
      </c>
      <c r="N13" s="1051">
        <v>0</v>
      </c>
      <c r="O13" s="1051">
        <v>0</v>
      </c>
      <c r="P13" s="1051">
        <v>0</v>
      </c>
      <c r="Q13" s="1051">
        <v>6291548.2349999994</v>
      </c>
      <c r="S13" s="659">
        <f t="shared" si="0"/>
        <v>388.81768092299995</v>
      </c>
      <c r="U13" s="1077">
        <f>S13+'enrolment vs availed_PY'!S13+'enrolment vs availed_PY'!T13</f>
        <v>813.47975762299995</v>
      </c>
    </row>
    <row r="14" spans="1:21" s="659" customFormat="1" ht="15.75">
      <c r="A14" s="1046">
        <v>4</v>
      </c>
      <c r="B14" s="1046" t="s">
        <v>832</v>
      </c>
      <c r="C14" s="1047">
        <v>28754</v>
      </c>
      <c r="D14" s="1049"/>
      <c r="E14" s="1047">
        <v>0</v>
      </c>
      <c r="F14" s="1047">
        <v>0</v>
      </c>
      <c r="G14" s="1047">
        <v>28754</v>
      </c>
      <c r="H14" s="1050">
        <v>28104.159599999999</v>
      </c>
      <c r="I14" s="1050">
        <v>0</v>
      </c>
      <c r="J14" s="1051">
        <v>0</v>
      </c>
      <c r="K14" s="1051">
        <v>0</v>
      </c>
      <c r="L14" s="1051">
        <v>28104.159599999999</v>
      </c>
      <c r="M14" s="1051">
        <v>6323435.9100000001</v>
      </c>
      <c r="N14" s="1051">
        <v>0</v>
      </c>
      <c r="O14" s="1051"/>
      <c r="P14" s="1051">
        <v>0</v>
      </c>
      <c r="Q14" s="1051">
        <v>6323435.9100000001</v>
      </c>
      <c r="S14" s="659">
        <f t="shared" si="0"/>
        <v>390.78833923799999</v>
      </c>
      <c r="U14" s="1077">
        <f>S14+'enrolment vs availed_PY'!S14+'enrolment vs availed_PY'!T14</f>
        <v>794.91247363799994</v>
      </c>
    </row>
    <row r="15" spans="1:21" s="659" customFormat="1" ht="15.75">
      <c r="A15" s="1046">
        <v>5</v>
      </c>
      <c r="B15" s="1046" t="s">
        <v>833</v>
      </c>
      <c r="C15" s="1047">
        <v>33088</v>
      </c>
      <c r="D15" s="1049">
        <v>546</v>
      </c>
      <c r="E15" s="1047">
        <v>0</v>
      </c>
      <c r="F15" s="1047">
        <v>0</v>
      </c>
      <c r="G15" s="1047">
        <v>33634</v>
      </c>
      <c r="H15" s="1050">
        <v>32340.211199999998</v>
      </c>
      <c r="I15" s="1050">
        <v>533.66039999999998</v>
      </c>
      <c r="J15" s="1051">
        <v>0</v>
      </c>
      <c r="K15" s="1051">
        <v>0</v>
      </c>
      <c r="L15" s="1051">
        <v>32873.871599999999</v>
      </c>
      <c r="M15" s="1051">
        <v>7276547.5199999996</v>
      </c>
      <c r="N15" s="1051">
        <v>120073.59</v>
      </c>
      <c r="O15" s="1051">
        <v>0</v>
      </c>
      <c r="P15" s="1051">
        <v>0</v>
      </c>
      <c r="Q15" s="1051">
        <v>7396621.1099999994</v>
      </c>
      <c r="S15" s="659">
        <f t="shared" si="0"/>
        <v>457.11118459799997</v>
      </c>
      <c r="U15" s="1077">
        <f>S15+'enrolment vs availed_PY'!S15+'enrolment vs availed_PY'!T15</f>
        <v>873.53042969800003</v>
      </c>
    </row>
    <row r="16" spans="1:21" s="659" customFormat="1" ht="15.75">
      <c r="A16" s="1046">
        <v>6</v>
      </c>
      <c r="B16" s="1046" t="s">
        <v>834</v>
      </c>
      <c r="C16" s="1047">
        <v>41256</v>
      </c>
      <c r="D16" s="1049">
        <v>1215</v>
      </c>
      <c r="E16" s="1047">
        <v>0</v>
      </c>
      <c r="F16" s="1047">
        <v>0</v>
      </c>
      <c r="G16" s="1047">
        <v>42471</v>
      </c>
      <c r="H16" s="1050">
        <v>40323.614399999999</v>
      </c>
      <c r="I16" s="1050">
        <v>1187.5409999999999</v>
      </c>
      <c r="J16" s="1051">
        <v>0</v>
      </c>
      <c r="K16" s="1051">
        <v>0</v>
      </c>
      <c r="L16" s="1051">
        <v>41511.155399999996</v>
      </c>
      <c r="M16" s="1051">
        <v>9072813.2400000002</v>
      </c>
      <c r="N16" s="1051">
        <v>267196.72499999998</v>
      </c>
      <c r="O16" s="1051">
        <v>0</v>
      </c>
      <c r="P16" s="1051">
        <v>0</v>
      </c>
      <c r="Q16" s="1051">
        <v>9340009.9649999999</v>
      </c>
      <c r="S16" s="659">
        <f t="shared" si="0"/>
        <v>577.21261583699993</v>
      </c>
      <c r="U16" s="1077">
        <f>S16+'enrolment vs availed_PY'!S16+'enrolment vs availed_PY'!T16</f>
        <v>1079.0424317369998</v>
      </c>
    </row>
    <row r="17" spans="1:21" s="659" customFormat="1" ht="15.75">
      <c r="A17" s="1046">
        <v>7</v>
      </c>
      <c r="B17" s="1046" t="s">
        <v>835</v>
      </c>
      <c r="C17" s="1047">
        <v>14985</v>
      </c>
      <c r="D17" s="1049">
        <v>207</v>
      </c>
      <c r="E17" s="1047">
        <v>0</v>
      </c>
      <c r="F17" s="1047">
        <v>0</v>
      </c>
      <c r="G17" s="1047">
        <v>15192</v>
      </c>
      <c r="H17" s="1050">
        <v>14646.339</v>
      </c>
      <c r="I17" s="1050">
        <v>202.3218</v>
      </c>
      <c r="J17" s="1051">
        <v>0</v>
      </c>
      <c r="K17" s="1051">
        <v>0</v>
      </c>
      <c r="L17" s="1051">
        <v>14848.6608</v>
      </c>
      <c r="M17" s="1051">
        <v>3295426.2749999999</v>
      </c>
      <c r="N17" s="1051">
        <v>45522.404999999999</v>
      </c>
      <c r="O17" s="1051">
        <v>0</v>
      </c>
      <c r="P17" s="1051">
        <v>0</v>
      </c>
      <c r="Q17" s="1051">
        <v>3340948.6799999997</v>
      </c>
      <c r="S17" s="659">
        <f t="shared" si="0"/>
        <v>206.47062842399995</v>
      </c>
      <c r="U17" s="1077">
        <f>S17+'enrolment vs availed_PY'!S17+'enrolment vs availed_PY'!T17</f>
        <v>367.57461832399997</v>
      </c>
    </row>
    <row r="18" spans="1:21" s="659" customFormat="1" ht="15.75">
      <c r="A18" s="1046">
        <v>8</v>
      </c>
      <c r="B18" s="1046" t="s">
        <v>836</v>
      </c>
      <c r="C18" s="1047">
        <v>33951</v>
      </c>
      <c r="D18" s="1049">
        <v>3496</v>
      </c>
      <c r="E18" s="1047">
        <v>0</v>
      </c>
      <c r="F18" s="1047">
        <v>0</v>
      </c>
      <c r="G18" s="1047">
        <v>37447</v>
      </c>
      <c r="H18" s="1050">
        <v>33183.707399999999</v>
      </c>
      <c r="I18" s="1050">
        <v>3416.9903999999997</v>
      </c>
      <c r="J18" s="1051">
        <v>0</v>
      </c>
      <c r="K18" s="1051">
        <v>0</v>
      </c>
      <c r="L18" s="1051">
        <v>36600.697800000002</v>
      </c>
      <c r="M18" s="1051">
        <v>7466334.165</v>
      </c>
      <c r="N18" s="1051">
        <v>768822.84</v>
      </c>
      <c r="O18" s="1051">
        <v>0</v>
      </c>
      <c r="P18" s="1051">
        <v>0</v>
      </c>
      <c r="Q18" s="1051">
        <v>8235157.0049999999</v>
      </c>
      <c r="S18" s="659">
        <f t="shared" si="0"/>
        <v>508.932702909</v>
      </c>
      <c r="U18" s="1077">
        <f>S18+'enrolment vs availed_PY'!S18+'enrolment vs availed_PY'!T18</f>
        <v>926.31306350900002</v>
      </c>
    </row>
    <row r="19" spans="1:21" s="659" customFormat="1" ht="15.75">
      <c r="A19" s="1046">
        <v>9</v>
      </c>
      <c r="B19" s="1046" t="s">
        <v>837</v>
      </c>
      <c r="C19" s="1047">
        <v>28468</v>
      </c>
      <c r="D19" s="1049">
        <v>582</v>
      </c>
      <c r="E19" s="1047">
        <v>0</v>
      </c>
      <c r="F19" s="1047">
        <v>0</v>
      </c>
      <c r="G19" s="1047">
        <v>29050</v>
      </c>
      <c r="H19" s="1050">
        <v>27824.623199999998</v>
      </c>
      <c r="I19" s="1050">
        <v>568.84680000000003</v>
      </c>
      <c r="J19" s="1051">
        <v>0</v>
      </c>
      <c r="K19" s="1051">
        <v>0</v>
      </c>
      <c r="L19" s="1051">
        <v>28393.469999999998</v>
      </c>
      <c r="M19" s="1051">
        <v>6260540.2199999997</v>
      </c>
      <c r="N19" s="1051">
        <v>127990.53000000001</v>
      </c>
      <c r="O19" s="1051"/>
      <c r="P19" s="1051"/>
      <c r="Q19" s="1051">
        <v>6388530.75</v>
      </c>
      <c r="S19" s="659">
        <f t="shared" si="0"/>
        <v>394.81120034999998</v>
      </c>
      <c r="U19" s="1077">
        <f>S19+'enrolment vs availed_PY'!S19+'enrolment vs availed_PY'!T19</f>
        <v>786.35630464999997</v>
      </c>
    </row>
    <row r="20" spans="1:21" s="659" customFormat="1" ht="15.75">
      <c r="A20" s="1046">
        <v>10</v>
      </c>
      <c r="B20" s="1046" t="s">
        <v>838</v>
      </c>
      <c r="C20" s="1047">
        <v>37748</v>
      </c>
      <c r="D20" s="1049"/>
      <c r="E20" s="1047">
        <v>0</v>
      </c>
      <c r="F20" s="1047">
        <v>0</v>
      </c>
      <c r="G20" s="1047">
        <v>37748</v>
      </c>
      <c r="H20" s="1050">
        <v>36894.895199999999</v>
      </c>
      <c r="I20" s="1050">
        <v>0</v>
      </c>
      <c r="J20" s="1051">
        <v>0</v>
      </c>
      <c r="K20" s="1051">
        <v>0</v>
      </c>
      <c r="L20" s="1051">
        <v>36894.895199999999</v>
      </c>
      <c r="M20" s="1051">
        <v>8301351.4199999999</v>
      </c>
      <c r="N20" s="1051">
        <v>0</v>
      </c>
      <c r="O20" s="1051">
        <v>0</v>
      </c>
      <c r="P20" s="1051">
        <v>0</v>
      </c>
      <c r="Q20" s="1051">
        <v>8301351.4199999999</v>
      </c>
      <c r="S20" s="659">
        <f t="shared" si="0"/>
        <v>513.02351775599993</v>
      </c>
      <c r="U20" s="1077">
        <f>S20+'enrolment vs availed_PY'!S20+'enrolment vs availed_PY'!T20</f>
        <v>960.22991235599989</v>
      </c>
    </row>
    <row r="21" spans="1:21" s="659" customFormat="1" ht="15.75" customHeight="1">
      <c r="A21" s="1046">
        <v>11</v>
      </c>
      <c r="B21" s="1046" t="s">
        <v>839</v>
      </c>
      <c r="C21" s="1047">
        <v>23986</v>
      </c>
      <c r="D21" s="1049">
        <v>1609</v>
      </c>
      <c r="E21" s="1047">
        <v>0</v>
      </c>
      <c r="F21" s="1047">
        <v>0</v>
      </c>
      <c r="G21" s="1047">
        <v>25595</v>
      </c>
      <c r="H21" s="1050">
        <v>23443.916399999998</v>
      </c>
      <c r="I21" s="1050">
        <v>1572.6366</v>
      </c>
      <c r="J21" s="1051">
        <v>0</v>
      </c>
      <c r="K21" s="1051">
        <v>0</v>
      </c>
      <c r="L21" s="1051">
        <v>25016.553</v>
      </c>
      <c r="M21" s="1051">
        <v>5274881.1899999995</v>
      </c>
      <c r="N21" s="1051">
        <v>353843.23499999999</v>
      </c>
      <c r="O21" s="1051">
        <v>0</v>
      </c>
      <c r="P21" s="1051">
        <v>0</v>
      </c>
      <c r="Q21" s="1051">
        <v>5628724.4249999998</v>
      </c>
      <c r="S21" s="659">
        <f t="shared" si="0"/>
        <v>347.85516946499996</v>
      </c>
      <c r="U21" s="1077">
        <f>S21+'enrolment vs availed_PY'!S21+'enrolment vs availed_PY'!T21</f>
        <v>663.85873286499998</v>
      </c>
    </row>
    <row r="22" spans="1:21" s="659" customFormat="1" ht="15.75" customHeight="1">
      <c r="A22" s="1046">
        <v>12</v>
      </c>
      <c r="B22" s="1046" t="s">
        <v>869</v>
      </c>
      <c r="C22" s="1047">
        <v>16546</v>
      </c>
      <c r="D22" s="1049">
        <v>250</v>
      </c>
      <c r="E22" s="1047">
        <v>0</v>
      </c>
      <c r="F22" s="1047">
        <v>0</v>
      </c>
      <c r="G22" s="1047">
        <v>16796</v>
      </c>
      <c r="H22" s="1050">
        <v>16172.060399999998</v>
      </c>
      <c r="I22" s="1050">
        <v>244.35</v>
      </c>
      <c r="J22" s="1051">
        <v>0</v>
      </c>
      <c r="K22" s="1051">
        <v>0</v>
      </c>
      <c r="L22" s="1051">
        <v>16416.410399999997</v>
      </c>
      <c r="M22" s="1051">
        <v>3638713.59</v>
      </c>
      <c r="N22" s="1051">
        <v>54978.75</v>
      </c>
      <c r="O22" s="1051">
        <v>0</v>
      </c>
      <c r="P22" s="1051">
        <v>0</v>
      </c>
      <c r="Q22" s="1051">
        <v>3693692.34</v>
      </c>
      <c r="S22" s="659">
        <f t="shared" si="0"/>
        <v>228.27018661199997</v>
      </c>
      <c r="U22" s="1077">
        <f>S22+'enrolment vs availed_PY'!S22+'enrolment vs availed_PY'!T22</f>
        <v>448.20069881199993</v>
      </c>
    </row>
    <row r="23" spans="1:21" s="659" customFormat="1" ht="15.75">
      <c r="A23" s="1046">
        <v>13</v>
      </c>
      <c r="B23" s="1046" t="s">
        <v>841</v>
      </c>
      <c r="C23" s="1047">
        <v>50172</v>
      </c>
      <c r="D23" s="1049">
        <v>468</v>
      </c>
      <c r="E23" s="1047">
        <v>0</v>
      </c>
      <c r="F23" s="1047">
        <v>0</v>
      </c>
      <c r="G23" s="1047">
        <v>50640</v>
      </c>
      <c r="H23" s="1050">
        <v>49038.112799999995</v>
      </c>
      <c r="I23" s="1050">
        <v>457.42320000000001</v>
      </c>
      <c r="J23" s="1051">
        <v>0</v>
      </c>
      <c r="K23" s="1051">
        <v>0</v>
      </c>
      <c r="L23" s="1051">
        <v>49495.535999999993</v>
      </c>
      <c r="M23" s="1051">
        <v>11033575.379999999</v>
      </c>
      <c r="N23" s="1051">
        <v>102920.22</v>
      </c>
      <c r="O23" s="1051">
        <v>0</v>
      </c>
      <c r="P23" s="1051">
        <v>0</v>
      </c>
      <c r="Q23" s="1051">
        <v>11136495.6</v>
      </c>
      <c r="S23" s="659">
        <f t="shared" si="0"/>
        <v>688.23542808000002</v>
      </c>
      <c r="U23" s="1077">
        <f>S23+'enrolment vs availed_PY'!S23+'enrolment vs availed_PY'!T23</f>
        <v>1632.1237174799999</v>
      </c>
    </row>
    <row r="24" spans="1:21" s="659" customFormat="1" ht="15.75">
      <c r="A24" s="1046">
        <v>14</v>
      </c>
      <c r="B24" s="1046" t="s">
        <v>842</v>
      </c>
      <c r="C24" s="1047">
        <v>30963</v>
      </c>
      <c r="D24" s="1049">
        <v>289</v>
      </c>
      <c r="E24" s="1047">
        <v>0</v>
      </c>
      <c r="F24" s="1047">
        <v>0</v>
      </c>
      <c r="G24" s="1047">
        <v>31252</v>
      </c>
      <c r="H24" s="1050">
        <v>30263.236199999996</v>
      </c>
      <c r="I24" s="1050">
        <v>282.46859999999998</v>
      </c>
      <c r="J24" s="1051">
        <v>0</v>
      </c>
      <c r="K24" s="1051">
        <v>0</v>
      </c>
      <c r="L24" s="1051">
        <v>30545.704799999996</v>
      </c>
      <c r="M24" s="1051">
        <v>6809228.1449999986</v>
      </c>
      <c r="N24" s="1051">
        <v>63555.434999999998</v>
      </c>
      <c r="O24" s="1051">
        <v>0</v>
      </c>
      <c r="P24" s="1051">
        <v>0</v>
      </c>
      <c r="Q24" s="1051">
        <v>6872783.5799999982</v>
      </c>
      <c r="S24" s="659">
        <f t="shared" si="0"/>
        <v>424.73802524399986</v>
      </c>
      <c r="U24" s="1077">
        <f>S24+'enrolment vs availed_PY'!S24+'enrolment vs availed_PY'!T24</f>
        <v>934.22944544399979</v>
      </c>
    </row>
    <row r="25" spans="1:21" s="659" customFormat="1" ht="15.75">
      <c r="A25" s="1046">
        <v>15</v>
      </c>
      <c r="B25" s="1046" t="s">
        <v>843</v>
      </c>
      <c r="C25" s="1047">
        <v>15644</v>
      </c>
      <c r="D25" s="1049">
        <v>2315</v>
      </c>
      <c r="E25" s="1047">
        <v>0</v>
      </c>
      <c r="F25" s="1047">
        <v>0</v>
      </c>
      <c r="G25" s="1047">
        <v>17959</v>
      </c>
      <c r="H25" s="1050">
        <v>15290.445599999999</v>
      </c>
      <c r="I25" s="1050">
        <v>2262.6809999999996</v>
      </c>
      <c r="J25" s="1051">
        <v>0</v>
      </c>
      <c r="K25" s="1051">
        <v>0</v>
      </c>
      <c r="L25" s="1051">
        <v>17553.1266</v>
      </c>
      <c r="M25" s="1051">
        <v>3440350.26</v>
      </c>
      <c r="N25" s="1051">
        <v>509103.22499999992</v>
      </c>
      <c r="O25" s="1051">
        <v>0</v>
      </c>
      <c r="P25" s="1051">
        <v>0</v>
      </c>
      <c r="Q25" s="1051">
        <v>3949453.4849999999</v>
      </c>
      <c r="S25" s="659">
        <f t="shared" si="0"/>
        <v>244.07622537299997</v>
      </c>
      <c r="U25" s="1077">
        <f>S25+'enrolment vs availed_PY'!S25+'enrolment vs availed_PY'!T25</f>
        <v>472.47369187299995</v>
      </c>
    </row>
    <row r="26" spans="1:21" s="659" customFormat="1" ht="15.75">
      <c r="A26" s="1046">
        <v>16</v>
      </c>
      <c r="B26" s="1046" t="s">
        <v>844</v>
      </c>
      <c r="C26" s="1047">
        <v>25083</v>
      </c>
      <c r="D26" s="1049">
        <v>955</v>
      </c>
      <c r="E26" s="1047">
        <v>0</v>
      </c>
      <c r="F26" s="1047">
        <v>0</v>
      </c>
      <c r="G26" s="1047">
        <v>26038</v>
      </c>
      <c r="H26" s="1050">
        <v>24516.124199999998</v>
      </c>
      <c r="I26" s="1050">
        <v>933.41699999999992</v>
      </c>
      <c r="J26" s="1051">
        <v>0</v>
      </c>
      <c r="K26" s="1051">
        <v>0</v>
      </c>
      <c r="L26" s="1051">
        <v>25449.5412</v>
      </c>
      <c r="M26" s="1051">
        <v>5516127.9449999994</v>
      </c>
      <c r="N26" s="1051">
        <v>210018.82499999998</v>
      </c>
      <c r="O26" s="1051">
        <v>0</v>
      </c>
      <c r="P26" s="1051">
        <v>0</v>
      </c>
      <c r="Q26" s="1051">
        <v>5726146.7699999996</v>
      </c>
      <c r="S26" s="659">
        <f t="shared" si="0"/>
        <v>353.87587038599997</v>
      </c>
      <c r="U26" s="1077">
        <f>S26+'enrolment vs availed_PY'!S26+'enrolment vs availed_PY'!T26</f>
        <v>735.12889078599994</v>
      </c>
    </row>
    <row r="27" spans="1:21" s="659" customFormat="1" ht="15.75">
      <c r="A27" s="1046">
        <v>17</v>
      </c>
      <c r="B27" s="1046" t="s">
        <v>845</v>
      </c>
      <c r="C27" s="1047">
        <v>17659</v>
      </c>
      <c r="D27" s="1049">
        <v>990</v>
      </c>
      <c r="E27" s="1047">
        <v>0</v>
      </c>
      <c r="F27" s="1047">
        <v>0</v>
      </c>
      <c r="G27" s="1047">
        <v>18649</v>
      </c>
      <c r="H27" s="1050">
        <v>17259.906599999998</v>
      </c>
      <c r="I27" s="1050">
        <v>967.62599999999986</v>
      </c>
      <c r="J27" s="1051">
        <v>0</v>
      </c>
      <c r="K27" s="1051">
        <v>0</v>
      </c>
      <c r="L27" s="1051">
        <v>18227.532599999999</v>
      </c>
      <c r="M27" s="1051">
        <v>3883478.9849999999</v>
      </c>
      <c r="N27" s="1051">
        <v>217715.84999999998</v>
      </c>
      <c r="O27" s="1051">
        <v>0</v>
      </c>
      <c r="P27" s="1051">
        <v>0</v>
      </c>
      <c r="Q27" s="1051">
        <v>4101194.835</v>
      </c>
      <c r="S27" s="659">
        <f t="shared" si="0"/>
        <v>253.45384080299999</v>
      </c>
      <c r="U27" s="1077">
        <f>S27+'enrolment vs availed_PY'!S27+'enrolment vs availed_PY'!T27</f>
        <v>464.68384720300003</v>
      </c>
    </row>
    <row r="28" spans="1:21" s="659" customFormat="1" ht="15.75">
      <c r="A28" s="1046">
        <v>18</v>
      </c>
      <c r="B28" s="1046" t="s">
        <v>846</v>
      </c>
      <c r="C28" s="1047">
        <v>18176</v>
      </c>
      <c r="D28" s="1049">
        <v>1059</v>
      </c>
      <c r="E28" s="1047">
        <v>0</v>
      </c>
      <c r="F28" s="1047">
        <v>0</v>
      </c>
      <c r="G28" s="1047">
        <v>19235</v>
      </c>
      <c r="H28" s="1050">
        <v>17765.222399999999</v>
      </c>
      <c r="I28" s="1050">
        <v>1035.0665999999999</v>
      </c>
      <c r="J28" s="1051">
        <v>0</v>
      </c>
      <c r="K28" s="1051">
        <v>0</v>
      </c>
      <c r="L28" s="1051">
        <v>18800.288999999997</v>
      </c>
      <c r="M28" s="1051">
        <v>3997175.0399999996</v>
      </c>
      <c r="N28" s="1051">
        <v>232889.98499999999</v>
      </c>
      <c r="O28" s="1051">
        <v>0</v>
      </c>
      <c r="P28" s="1051">
        <v>0</v>
      </c>
      <c r="Q28" s="1051">
        <v>4230065.0249999994</v>
      </c>
      <c r="S28" s="659">
        <f t="shared" si="0"/>
        <v>261.41801854499994</v>
      </c>
      <c r="U28" s="1077">
        <f>S28+'enrolment vs availed_PY'!S28+'enrolment vs availed_PY'!T28</f>
        <v>483.74649134499998</v>
      </c>
    </row>
    <row r="29" spans="1:21" s="659" customFormat="1" ht="15.75">
      <c r="A29" s="1046">
        <v>19</v>
      </c>
      <c r="B29" s="1046" t="s">
        <v>847</v>
      </c>
      <c r="C29" s="1048">
        <v>52000</v>
      </c>
      <c r="D29" s="1049">
        <v>1200</v>
      </c>
      <c r="E29" s="1048">
        <v>0</v>
      </c>
      <c r="F29" s="1048">
        <v>0</v>
      </c>
      <c r="G29" s="1047">
        <v>53200</v>
      </c>
      <c r="H29" s="1050">
        <v>50824.800000000003</v>
      </c>
      <c r="I29" s="1050">
        <v>1172.8800000000001</v>
      </c>
      <c r="J29" s="1052">
        <v>0</v>
      </c>
      <c r="K29" s="1052">
        <v>0</v>
      </c>
      <c r="L29" s="1051">
        <v>51997.68</v>
      </c>
      <c r="M29" s="1051">
        <v>11435580</v>
      </c>
      <c r="N29" s="1051">
        <v>263898</v>
      </c>
      <c r="O29" s="1052">
        <v>0</v>
      </c>
      <c r="P29" s="1052">
        <v>0</v>
      </c>
      <c r="Q29" s="1051">
        <v>11699478</v>
      </c>
      <c r="S29" s="659">
        <f t="shared" si="0"/>
        <v>723.02774039999997</v>
      </c>
      <c r="U29" s="1077">
        <f>S29+'enrolment vs availed_PY'!S29+'enrolment vs availed_PY'!T29</f>
        <v>1593.4045904</v>
      </c>
    </row>
    <row r="30" spans="1:21" s="659" customFormat="1" ht="15.75">
      <c r="A30" s="1046">
        <v>20</v>
      </c>
      <c r="B30" s="1046" t="s">
        <v>848</v>
      </c>
      <c r="C30" s="1047">
        <v>28866</v>
      </c>
      <c r="D30" s="1049">
        <v>994</v>
      </c>
      <c r="E30" s="1047">
        <v>0</v>
      </c>
      <c r="F30" s="1047">
        <v>0</v>
      </c>
      <c r="G30" s="1047">
        <v>29860</v>
      </c>
      <c r="H30" s="1050">
        <v>28213.628399999998</v>
      </c>
      <c r="I30" s="1050">
        <v>971.53559999999993</v>
      </c>
      <c r="J30" s="1051">
        <v>0</v>
      </c>
      <c r="K30" s="1051">
        <v>0</v>
      </c>
      <c r="L30" s="1051">
        <v>29185.163999999997</v>
      </c>
      <c r="M30" s="1051">
        <v>6348066.3899999997</v>
      </c>
      <c r="N30" s="1051">
        <v>218595.50999999998</v>
      </c>
      <c r="O30" s="1051">
        <v>0</v>
      </c>
      <c r="P30" s="1051">
        <v>0</v>
      </c>
      <c r="Q30" s="1051">
        <v>6566661.8999999994</v>
      </c>
      <c r="S30" s="659">
        <f t="shared" si="0"/>
        <v>405.81970541999993</v>
      </c>
      <c r="U30" s="1077">
        <f>S30+'enrolment vs availed_PY'!S30+'enrolment vs availed_PY'!T30</f>
        <v>793.76064131999988</v>
      </c>
    </row>
    <row r="31" spans="1:21" s="659" customFormat="1" ht="15.75">
      <c r="A31" s="1054">
        <v>21</v>
      </c>
      <c r="B31" s="1054" t="s">
        <v>849</v>
      </c>
      <c r="C31" s="1055">
        <v>26604</v>
      </c>
      <c r="D31" s="1049">
        <v>2913</v>
      </c>
      <c r="E31" s="1055">
        <v>0</v>
      </c>
      <c r="F31" s="1055">
        <v>0</v>
      </c>
      <c r="G31" s="1055">
        <v>29517</v>
      </c>
      <c r="H31" s="1050">
        <v>26002.749599999999</v>
      </c>
      <c r="I31" s="1050">
        <v>2847.1662000000001</v>
      </c>
      <c r="J31" s="1057">
        <v>0</v>
      </c>
      <c r="K31" s="1057">
        <v>0</v>
      </c>
      <c r="L31" s="1057">
        <v>28849.915799999999</v>
      </c>
      <c r="M31" s="1057">
        <v>5850618.6600000001</v>
      </c>
      <c r="N31" s="1057">
        <v>640612.39500000002</v>
      </c>
      <c r="O31" s="1057">
        <v>0</v>
      </c>
      <c r="P31" s="1057">
        <v>0</v>
      </c>
      <c r="Q31" s="1057">
        <v>6491231.0549999997</v>
      </c>
      <c r="S31" s="659">
        <f t="shared" si="0"/>
        <v>401.15807919899993</v>
      </c>
      <c r="U31" s="1077">
        <f>S31+'enrolment vs availed_PY'!S31+'enrolment vs availed_PY'!T31</f>
        <v>771.22309479899991</v>
      </c>
    </row>
    <row r="32" spans="1:21" ht="15.75">
      <c r="A32" s="1053" t="s">
        <v>15</v>
      </c>
      <c r="B32" s="1056"/>
      <c r="C32" s="1053">
        <v>613073</v>
      </c>
      <c r="D32" s="1053">
        <v>23132</v>
      </c>
      <c r="E32" s="1053">
        <v>0</v>
      </c>
      <c r="F32" s="1053">
        <v>0</v>
      </c>
      <c r="G32" s="1053">
        <v>636205</v>
      </c>
      <c r="H32" s="1050">
        <v>599217.55019999994</v>
      </c>
      <c r="I32" s="1050">
        <v>22609.216799999998</v>
      </c>
      <c r="J32" s="1058">
        <v>0</v>
      </c>
      <c r="K32" s="1058">
        <v>0</v>
      </c>
      <c r="L32" s="1057">
        <v>621826.76699999999</v>
      </c>
      <c r="M32" s="1057">
        <v>134823948.79499999</v>
      </c>
      <c r="N32" s="1057">
        <v>5087073.7799999993</v>
      </c>
      <c r="O32" s="1058">
        <v>0</v>
      </c>
      <c r="P32" s="1058">
        <v>0</v>
      </c>
      <c r="Q32" s="1057">
        <v>139911022.57499999</v>
      </c>
      <c r="S32" s="659">
        <f>SUM(S11:S31)</f>
        <v>8646.5011951349989</v>
      </c>
      <c r="T32" s="659"/>
    </row>
    <row r="33" spans="1:19">
      <c r="A33" s="64"/>
      <c r="B33" s="20"/>
      <c r="C33" s="20"/>
      <c r="D33" s="20"/>
      <c r="E33" s="20"/>
      <c r="F33" s="20"/>
      <c r="G33" s="604"/>
      <c r="H33" s="20"/>
      <c r="I33" s="20"/>
      <c r="J33" s="20"/>
      <c r="K33" s="20"/>
      <c r="L33" s="20"/>
      <c r="M33" s="20"/>
      <c r="N33" s="20"/>
      <c r="O33" s="20"/>
      <c r="P33" s="20"/>
      <c r="Q33" s="20"/>
    </row>
    <row r="34" spans="1:19">
      <c r="A34" s="10" t="s">
        <v>7</v>
      </c>
      <c r="B34"/>
      <c r="C34"/>
      <c r="D34"/>
    </row>
    <row r="35" spans="1:19">
      <c r="A35" t="s">
        <v>8</v>
      </c>
      <c r="B35"/>
      <c r="C35"/>
      <c r="D35"/>
      <c r="E35" s="269"/>
      <c r="F35" s="269"/>
      <c r="G35" s="269"/>
      <c r="H35" s="269"/>
      <c r="I35" s="269"/>
      <c r="J35" s="269"/>
      <c r="K35" s="269"/>
      <c r="L35" s="269"/>
      <c r="M35" s="269"/>
      <c r="N35" s="269"/>
      <c r="O35" s="269"/>
      <c r="P35" s="269"/>
      <c r="Q35" s="269"/>
      <c r="R35" s="269"/>
      <c r="S35" s="269"/>
    </row>
    <row r="36" spans="1:19">
      <c r="A36" t="s">
        <v>9</v>
      </c>
      <c r="B36"/>
      <c r="C36"/>
      <c r="D36"/>
      <c r="E36" s="269"/>
      <c r="F36" s="269"/>
      <c r="G36" s="269"/>
      <c r="H36" s="269"/>
      <c r="I36" s="11"/>
      <c r="J36" s="11"/>
      <c r="K36" s="11"/>
      <c r="L36" s="11"/>
      <c r="M36" s="269"/>
      <c r="N36" s="269"/>
      <c r="O36" s="269"/>
      <c r="P36" s="269"/>
      <c r="Q36" s="269"/>
      <c r="R36" s="269"/>
      <c r="S36" s="269"/>
    </row>
    <row r="37" spans="1:19" customFormat="1">
      <c r="A37" s="269" t="s">
        <v>442</v>
      </c>
      <c r="J37" s="11"/>
      <c r="K37" s="11"/>
      <c r="L37" s="11"/>
    </row>
    <row r="38" spans="1:19" customFormat="1">
      <c r="C38" s="269" t="s">
        <v>444</v>
      </c>
      <c r="E38" s="12"/>
      <c r="F38" s="12"/>
      <c r="G38" s="12"/>
      <c r="H38" s="12"/>
      <c r="I38" s="12"/>
      <c r="J38" s="12"/>
      <c r="K38" s="12"/>
      <c r="L38" s="12"/>
      <c r="M38" s="12"/>
    </row>
    <row r="39" spans="1:19">
      <c r="A39" s="269"/>
      <c r="B39" s="269"/>
      <c r="C39" s="269"/>
      <c r="D39" s="269"/>
      <c r="E39" s="269"/>
      <c r="F39" s="269"/>
      <c r="G39" s="269"/>
      <c r="H39" s="269"/>
      <c r="I39" s="269"/>
      <c r="J39" s="269"/>
      <c r="K39" s="269"/>
      <c r="L39" s="269"/>
      <c r="M39" s="269"/>
      <c r="N39" s="269"/>
      <c r="O39" s="269"/>
      <c r="P39" s="269"/>
      <c r="Q39" s="269"/>
      <c r="R39" s="269"/>
      <c r="S39" s="269"/>
    </row>
    <row r="40" spans="1:19" s="1012" customFormat="1"/>
    <row r="41" spans="1:19" s="1012" customFormat="1"/>
    <row r="42" spans="1:19" ht="12.75" customHeight="1">
      <c r="A42"/>
      <c r="B42"/>
      <c r="C42" s="269"/>
      <c r="D42"/>
      <c r="E42" s="12"/>
      <c r="F42" s="12"/>
      <c r="G42" s="12"/>
      <c r="H42" s="269"/>
      <c r="I42" s="269"/>
      <c r="J42" s="269"/>
      <c r="L42" s="374"/>
      <c r="M42" s="1086" t="s">
        <v>1058</v>
      </c>
      <c r="N42" s="1086"/>
      <c r="O42" s="1086"/>
      <c r="P42" s="1086"/>
      <c r="Q42" s="1086"/>
      <c r="R42" s="269"/>
      <c r="S42" s="269"/>
    </row>
    <row r="43" spans="1:19" ht="12.75" customHeight="1">
      <c r="A43" s="356" t="s">
        <v>18</v>
      </c>
      <c r="B43" s="368"/>
      <c r="C43" s="356"/>
      <c r="D43" s="356"/>
      <c r="E43" s="369"/>
      <c r="F43" s="370"/>
      <c r="G43"/>
      <c r="H43" s="269"/>
      <c r="I43" s="269"/>
      <c r="J43" s="269"/>
      <c r="K43" s="374"/>
      <c r="L43" s="374"/>
      <c r="M43" s="1086"/>
      <c r="N43" s="1086"/>
      <c r="O43" s="1086"/>
      <c r="P43" s="1086"/>
      <c r="Q43" s="1086"/>
      <c r="R43" s="269"/>
      <c r="S43" s="269"/>
    </row>
    <row r="44" spans="1:19" ht="12.75" customHeight="1">
      <c r="A44" s="371"/>
      <c r="B44" s="372"/>
      <c r="C44" s="373"/>
      <c r="D44" s="373"/>
      <c r="E44" s="370"/>
      <c r="F44" s="370"/>
      <c r="G44"/>
      <c r="H44" s="269"/>
      <c r="I44" s="269"/>
      <c r="J44" s="269"/>
      <c r="K44" s="374"/>
      <c r="L44" s="374"/>
      <c r="M44" s="1086"/>
      <c r="N44" s="1086"/>
      <c r="O44" s="1086"/>
      <c r="P44" s="1086"/>
      <c r="Q44" s="1086"/>
      <c r="R44" s="267"/>
      <c r="S44" s="267"/>
    </row>
    <row r="45" spans="1:19" ht="12.75" customHeight="1">
      <c r="A45" s="371"/>
      <c r="B45" s="372"/>
      <c r="C45" s="373"/>
      <c r="D45" s="373"/>
      <c r="E45" s="370"/>
      <c r="F45" s="370"/>
      <c r="G45"/>
      <c r="H45" s="269"/>
      <c r="I45" s="269"/>
      <c r="J45" s="269"/>
      <c r="K45" s="374"/>
      <c r="L45" s="374"/>
      <c r="M45" s="1086"/>
      <c r="N45" s="1086"/>
      <c r="O45" s="1086"/>
      <c r="P45" s="1086"/>
      <c r="Q45" s="1086"/>
      <c r="R45" s="269"/>
      <c r="S45" s="269"/>
    </row>
    <row r="46" spans="1:19">
      <c r="A46" s="355"/>
      <c r="B46" s="355"/>
      <c r="C46" s="355"/>
      <c r="D46" s="355"/>
      <c r="E46" s="355"/>
      <c r="F46" s="355"/>
      <c r="G46" s="355"/>
      <c r="H46" s="355"/>
      <c r="I46" s="355"/>
      <c r="J46" s="355"/>
      <c r="K46" s="355"/>
      <c r="L46" s="355"/>
      <c r="M46" s="269"/>
      <c r="N46" s="269"/>
      <c r="O46" s="269"/>
      <c r="P46" s="269"/>
      <c r="Q46" s="269"/>
      <c r="R46" s="269"/>
      <c r="S46" s="269"/>
    </row>
    <row r="47" spans="1:19">
      <c r="A47" s="269"/>
      <c r="B47" s="269"/>
      <c r="C47" s="269"/>
      <c r="D47" s="269"/>
      <c r="E47" s="269"/>
      <c r="F47" s="269"/>
      <c r="G47" s="269"/>
      <c r="H47" s="269"/>
      <c r="I47" s="269"/>
      <c r="J47" s="269"/>
      <c r="K47" s="269"/>
      <c r="L47" s="269"/>
      <c r="M47" s="269"/>
      <c r="N47" s="269"/>
      <c r="O47" s="269"/>
      <c r="P47" s="269"/>
      <c r="Q47" s="269"/>
      <c r="R47" s="269"/>
      <c r="S47" s="269"/>
    </row>
    <row r="48" spans="1:19">
      <c r="A48" s="269"/>
      <c r="B48" s="269"/>
      <c r="C48" s="269"/>
      <c r="D48" s="269"/>
      <c r="E48" s="269"/>
      <c r="F48" s="269"/>
      <c r="G48" s="269"/>
      <c r="H48" s="269"/>
      <c r="I48" s="269"/>
      <c r="J48" s="269"/>
      <c r="K48" s="269"/>
      <c r="L48" s="269"/>
      <c r="M48" s="269"/>
      <c r="N48" s="269"/>
      <c r="O48" s="269"/>
      <c r="P48" s="269"/>
      <c r="Q48" s="269"/>
      <c r="R48" s="269"/>
      <c r="S48" s="269"/>
    </row>
    <row r="49" spans="1:17">
      <c r="A49" s="269"/>
      <c r="B49" s="269"/>
      <c r="C49" s="269"/>
      <c r="D49" s="269"/>
      <c r="E49" s="269"/>
      <c r="F49" s="269"/>
      <c r="G49" s="269"/>
      <c r="H49" s="269"/>
      <c r="I49" s="269"/>
      <c r="J49" s="269"/>
      <c r="K49" s="269"/>
      <c r="L49" s="269"/>
      <c r="M49" s="269"/>
      <c r="N49" s="269"/>
      <c r="O49" s="269"/>
      <c r="P49" s="269"/>
      <c r="Q49" s="269"/>
    </row>
    <row r="50" spans="1:17">
      <c r="A50" s="269"/>
      <c r="B50" s="269"/>
      <c r="C50" s="269"/>
      <c r="D50" s="269"/>
      <c r="E50" s="269"/>
      <c r="F50" s="269"/>
      <c r="G50" s="269"/>
      <c r="H50" s="269"/>
      <c r="I50" s="269"/>
      <c r="J50" s="269"/>
      <c r="K50" s="269"/>
      <c r="L50" s="269"/>
      <c r="M50" s="269"/>
      <c r="N50" s="269"/>
      <c r="O50" s="269"/>
      <c r="P50" s="269"/>
      <c r="Q50" s="269"/>
    </row>
  </sheetData>
  <mergeCells count="12">
    <mergeCell ref="H8:L8"/>
    <mergeCell ref="M42:Q45"/>
    <mergeCell ref="O1:Q1"/>
    <mergeCell ref="A2:L2"/>
    <mergeCell ref="A3:L3"/>
    <mergeCell ref="A5:L5"/>
    <mergeCell ref="A7:B7"/>
    <mergeCell ref="N7:R7"/>
    <mergeCell ref="M8:Q8"/>
    <mergeCell ref="A8:A9"/>
    <mergeCell ref="B8:B9"/>
    <mergeCell ref="C8:G8"/>
  </mergeCells>
  <phoneticPr fontId="0" type="noConversion"/>
  <printOptions horizontalCentered="1"/>
  <pageMargins left="0.70866141732283472" right="0.70866141732283472" top="0.23622047244094491" bottom="0" header="0.31496062992125984" footer="0.31496062992125984"/>
  <pageSetup paperSize="5" scale="85" orientation="landscape" r:id="rId1"/>
</worksheet>
</file>

<file path=xl/worksheets/sheet13.xml><?xml version="1.0" encoding="utf-8"?>
<worksheet xmlns="http://schemas.openxmlformats.org/spreadsheetml/2006/main" xmlns:r="http://schemas.openxmlformats.org/officeDocument/2006/relationships">
  <sheetPr>
    <pageSetUpPr fitToPage="1"/>
  </sheetPr>
  <dimension ref="A1:R44"/>
  <sheetViews>
    <sheetView view="pageBreakPreview" topLeftCell="A7" zoomScaleSheetLayoutView="100" workbookViewId="0">
      <selection activeCell="D33" sqref="D33"/>
    </sheetView>
  </sheetViews>
  <sheetFormatPr defaultRowHeight="12.75"/>
  <cols>
    <col min="1" max="1" width="6" customWidth="1"/>
    <col min="2" max="2" width="15.5703125" customWidth="1"/>
    <col min="3" max="3" width="17.28515625" customWidth="1"/>
    <col min="4" max="4" width="19" customWidth="1"/>
    <col min="5" max="5" width="19.7109375" customWidth="1"/>
    <col min="6" max="6" width="18.85546875" customWidth="1"/>
    <col min="7" max="7" width="15.28515625" customWidth="1"/>
    <col min="8" max="8" width="15.28515625" style="652" customWidth="1"/>
  </cols>
  <sheetData>
    <row r="1" spans="1:8" ht="18">
      <c r="A1" s="1223" t="s">
        <v>0</v>
      </c>
      <c r="B1" s="1223"/>
      <c r="C1" s="1223"/>
      <c r="D1" s="1223"/>
      <c r="E1" s="1223"/>
      <c r="G1" s="171" t="s">
        <v>707</v>
      </c>
      <c r="H1" s="655"/>
    </row>
    <row r="2" spans="1:8" ht="21">
      <c r="A2" s="1224" t="s">
        <v>655</v>
      </c>
      <c r="B2" s="1224"/>
      <c r="C2" s="1224"/>
      <c r="D2" s="1224"/>
      <c r="E2" s="1224"/>
      <c r="F2" s="1224"/>
    </row>
    <row r="3" spans="1:8" ht="15">
      <c r="A3" s="173"/>
      <c r="B3" s="173"/>
    </row>
    <row r="4" spans="1:8" ht="18" customHeight="1">
      <c r="A4" s="1225" t="s">
        <v>708</v>
      </c>
      <c r="B4" s="1225"/>
      <c r="C4" s="1225"/>
      <c r="D4" s="1225"/>
      <c r="E4" s="1225"/>
      <c r="F4" s="1225"/>
    </row>
    <row r="5" spans="1:8">
      <c r="A5" s="1204" t="s">
        <v>957</v>
      </c>
      <c r="B5" s="1204"/>
    </row>
    <row r="6" spans="1:8" ht="15">
      <c r="A6" s="174"/>
      <c r="B6" s="174"/>
      <c r="F6" s="1226" t="s">
        <v>1015</v>
      </c>
      <c r="G6" s="1226"/>
      <c r="H6" s="654"/>
    </row>
    <row r="7" spans="1:8" ht="42" customHeight="1">
      <c r="A7" s="175" t="s">
        <v>2</v>
      </c>
      <c r="B7" s="175" t="s">
        <v>3</v>
      </c>
      <c r="C7" s="250" t="s">
        <v>709</v>
      </c>
      <c r="D7" s="250" t="s">
        <v>710</v>
      </c>
      <c r="E7" s="250" t="s">
        <v>711</v>
      </c>
      <c r="F7" s="250" t="s">
        <v>712</v>
      </c>
      <c r="G7" s="231" t="s">
        <v>713</v>
      </c>
      <c r="H7" s="651"/>
    </row>
    <row r="8" spans="1:8" s="171" customFormat="1" ht="15">
      <c r="A8" s="176" t="s">
        <v>271</v>
      </c>
      <c r="B8" s="176" t="s">
        <v>272</v>
      </c>
      <c r="C8" s="176" t="s">
        <v>273</v>
      </c>
      <c r="D8" s="176" t="s">
        <v>274</v>
      </c>
      <c r="E8" s="176" t="s">
        <v>275</v>
      </c>
      <c r="F8" s="176" t="s">
        <v>276</v>
      </c>
      <c r="G8" s="176" t="s">
        <v>277</v>
      </c>
      <c r="H8" s="650"/>
    </row>
    <row r="9" spans="1:8" s="665" customFormat="1" ht="15">
      <c r="A9" s="764">
        <v>1</v>
      </c>
      <c r="B9" s="764" t="s">
        <v>829</v>
      </c>
      <c r="C9" s="940">
        <v>63421</v>
      </c>
      <c r="D9" s="712">
        <f>C9-E9-F9</f>
        <v>62874</v>
      </c>
      <c r="E9" s="712">
        <v>76</v>
      </c>
      <c r="F9" s="712">
        <v>471</v>
      </c>
      <c r="G9" s="712">
        <v>0</v>
      </c>
      <c r="H9" s="713"/>
    </row>
    <row r="10" spans="1:8" s="665" customFormat="1" ht="15">
      <c r="A10" s="764">
        <v>2</v>
      </c>
      <c r="B10" s="764" t="s">
        <v>830</v>
      </c>
      <c r="C10" s="940">
        <v>88873</v>
      </c>
      <c r="D10" s="712">
        <f t="shared" ref="D10:D29" si="0">C10-E10-F10</f>
        <v>88873</v>
      </c>
      <c r="E10" s="764">
        <v>0</v>
      </c>
      <c r="F10" s="764">
        <v>0</v>
      </c>
      <c r="G10" s="712">
        <v>0</v>
      </c>
      <c r="H10" s="714"/>
    </row>
    <row r="11" spans="1:8" s="665" customFormat="1" ht="15">
      <c r="A11" s="764">
        <v>3</v>
      </c>
      <c r="B11" s="764" t="s">
        <v>831</v>
      </c>
      <c r="C11" s="940">
        <v>74877</v>
      </c>
      <c r="D11" s="712">
        <f t="shared" si="0"/>
        <v>74877</v>
      </c>
      <c r="E11" s="764">
        <v>0</v>
      </c>
      <c r="F11" s="764">
        <v>0</v>
      </c>
      <c r="G11" s="712">
        <v>0</v>
      </c>
      <c r="H11" s="714"/>
    </row>
    <row r="12" spans="1:8" s="665" customFormat="1" ht="15">
      <c r="A12" s="764">
        <v>4</v>
      </c>
      <c r="B12" s="764" t="s">
        <v>832</v>
      </c>
      <c r="C12" s="940">
        <v>73275</v>
      </c>
      <c r="D12" s="712">
        <f t="shared" si="0"/>
        <v>72635</v>
      </c>
      <c r="E12" s="764">
        <v>0</v>
      </c>
      <c r="F12" s="764">
        <v>640</v>
      </c>
      <c r="G12" s="712">
        <v>0</v>
      </c>
      <c r="H12" s="714"/>
    </row>
    <row r="13" spans="1:8" s="665" customFormat="1" ht="15">
      <c r="A13" s="764">
        <v>5</v>
      </c>
      <c r="B13" s="764" t="s">
        <v>833</v>
      </c>
      <c r="C13" s="940">
        <v>86325</v>
      </c>
      <c r="D13" s="712">
        <f t="shared" si="0"/>
        <v>84995</v>
      </c>
      <c r="E13" s="764">
        <v>1330</v>
      </c>
      <c r="F13" s="764">
        <v>0</v>
      </c>
      <c r="G13" s="712">
        <v>0</v>
      </c>
      <c r="H13" s="714"/>
    </row>
    <row r="14" spans="1:8" s="665" customFormat="1" ht="15">
      <c r="A14" s="764">
        <v>6</v>
      </c>
      <c r="B14" s="764" t="s">
        <v>834</v>
      </c>
      <c r="C14" s="940">
        <v>100246</v>
      </c>
      <c r="D14" s="712">
        <f t="shared" si="0"/>
        <v>99888</v>
      </c>
      <c r="E14" s="764">
        <v>167</v>
      </c>
      <c r="F14" s="764">
        <v>191</v>
      </c>
      <c r="G14" s="712">
        <v>0</v>
      </c>
      <c r="H14" s="714"/>
    </row>
    <row r="15" spans="1:8" s="665" customFormat="1" ht="15">
      <c r="A15" s="764">
        <v>7</v>
      </c>
      <c r="B15" s="764" t="s">
        <v>835</v>
      </c>
      <c r="C15" s="940">
        <v>35245</v>
      </c>
      <c r="D15" s="712">
        <f t="shared" si="0"/>
        <v>35209</v>
      </c>
      <c r="E15" s="764">
        <v>36</v>
      </c>
      <c r="F15" s="764">
        <v>0</v>
      </c>
      <c r="G15" s="712">
        <v>0</v>
      </c>
      <c r="H15" s="714"/>
    </row>
    <row r="16" spans="1:8" s="665" customFormat="1" ht="15">
      <c r="A16" s="764">
        <v>8</v>
      </c>
      <c r="B16" s="764" t="s">
        <v>836</v>
      </c>
      <c r="C16" s="940">
        <v>84413</v>
      </c>
      <c r="D16" s="712">
        <f t="shared" si="0"/>
        <v>83799</v>
      </c>
      <c r="E16" s="764">
        <v>81</v>
      </c>
      <c r="F16" s="764">
        <v>533</v>
      </c>
      <c r="G16" s="712">
        <v>0</v>
      </c>
      <c r="H16" s="714"/>
    </row>
    <row r="17" spans="1:8" s="665" customFormat="1" ht="15">
      <c r="A17" s="764">
        <v>9</v>
      </c>
      <c r="B17" s="764" t="s">
        <v>837</v>
      </c>
      <c r="C17" s="940">
        <v>72421</v>
      </c>
      <c r="D17" s="712">
        <f t="shared" si="0"/>
        <v>70460</v>
      </c>
      <c r="E17" s="764">
        <v>47</v>
      </c>
      <c r="F17" s="764">
        <v>1914</v>
      </c>
      <c r="G17" s="712">
        <v>0</v>
      </c>
      <c r="H17" s="714"/>
    </row>
    <row r="18" spans="1:8" s="665" customFormat="1" ht="15">
      <c r="A18" s="764">
        <v>10</v>
      </c>
      <c r="B18" s="764" t="s">
        <v>838</v>
      </c>
      <c r="C18" s="940">
        <v>89588</v>
      </c>
      <c r="D18" s="712">
        <f t="shared" si="0"/>
        <v>89019</v>
      </c>
      <c r="E18" s="712">
        <v>161</v>
      </c>
      <c r="F18" s="712">
        <v>408</v>
      </c>
      <c r="G18" s="712">
        <v>0</v>
      </c>
      <c r="H18" s="714"/>
    </row>
    <row r="19" spans="1:8" s="665" customFormat="1" ht="15">
      <c r="A19" s="764">
        <v>11</v>
      </c>
      <c r="B19" s="764" t="s">
        <v>839</v>
      </c>
      <c r="C19" s="940">
        <v>59864</v>
      </c>
      <c r="D19" s="712">
        <f t="shared" si="0"/>
        <v>59633</v>
      </c>
      <c r="E19" s="764">
        <v>54</v>
      </c>
      <c r="F19" s="764">
        <v>177</v>
      </c>
      <c r="G19" s="712">
        <v>0</v>
      </c>
      <c r="H19" s="714"/>
    </row>
    <row r="20" spans="1:8" s="665" customFormat="1" ht="15">
      <c r="A20" s="764">
        <v>12</v>
      </c>
      <c r="B20" s="764" t="s">
        <v>869</v>
      </c>
      <c r="C20" s="940">
        <v>41440</v>
      </c>
      <c r="D20" s="712">
        <f t="shared" si="0"/>
        <v>41309</v>
      </c>
      <c r="E20" s="764">
        <v>131</v>
      </c>
      <c r="F20" s="764">
        <v>0</v>
      </c>
      <c r="G20" s="712">
        <v>0</v>
      </c>
      <c r="H20" s="714"/>
    </row>
    <row r="21" spans="1:8" s="665" customFormat="1" ht="15">
      <c r="A21" s="764">
        <v>13</v>
      </c>
      <c r="B21" s="764" t="s">
        <v>841</v>
      </c>
      <c r="C21" s="940">
        <v>158097</v>
      </c>
      <c r="D21" s="712">
        <f t="shared" si="0"/>
        <v>157247</v>
      </c>
      <c r="E21" s="764">
        <v>850</v>
      </c>
      <c r="F21" s="764">
        <v>0</v>
      </c>
      <c r="G21" s="712">
        <v>0</v>
      </c>
      <c r="H21" s="714"/>
    </row>
    <row r="22" spans="1:8" s="665" customFormat="1" ht="15">
      <c r="A22" s="764">
        <v>14</v>
      </c>
      <c r="B22" s="764" t="s">
        <v>842</v>
      </c>
      <c r="C22" s="940">
        <v>86391</v>
      </c>
      <c r="D22" s="712">
        <f t="shared" si="0"/>
        <v>85626</v>
      </c>
      <c r="E22" s="764">
        <v>765</v>
      </c>
      <c r="F22" s="764">
        <v>0</v>
      </c>
      <c r="G22" s="712">
        <v>0</v>
      </c>
      <c r="H22" s="714"/>
    </row>
    <row r="23" spans="1:8" s="665" customFormat="1" ht="15">
      <c r="A23" s="764">
        <v>15</v>
      </c>
      <c r="B23" s="764" t="s">
        <v>843</v>
      </c>
      <c r="C23" s="940">
        <v>43227</v>
      </c>
      <c r="D23" s="712">
        <f t="shared" si="0"/>
        <v>42528</v>
      </c>
      <c r="E23" s="764">
        <v>434</v>
      </c>
      <c r="F23" s="764">
        <v>265</v>
      </c>
      <c r="G23" s="712">
        <v>0</v>
      </c>
      <c r="H23" s="714"/>
    </row>
    <row r="24" spans="1:8" s="665" customFormat="1" ht="15">
      <c r="A24" s="764">
        <v>16</v>
      </c>
      <c r="B24" s="764" t="s">
        <v>844</v>
      </c>
      <c r="C24" s="940">
        <v>67084</v>
      </c>
      <c r="D24" s="712">
        <f t="shared" si="0"/>
        <v>66786</v>
      </c>
      <c r="E24" s="764">
        <v>114</v>
      </c>
      <c r="F24" s="764">
        <v>184</v>
      </c>
      <c r="G24" s="712">
        <v>0</v>
      </c>
      <c r="H24" s="714"/>
    </row>
    <row r="25" spans="1:8" s="665" customFormat="1" ht="15">
      <c r="A25" s="764">
        <v>17</v>
      </c>
      <c r="B25" s="764" t="s">
        <v>845</v>
      </c>
      <c r="C25" s="940">
        <v>41611</v>
      </c>
      <c r="D25" s="712">
        <f t="shared" si="0"/>
        <v>41068</v>
      </c>
      <c r="E25" s="715">
        <v>543</v>
      </c>
      <c r="F25" s="715">
        <v>0</v>
      </c>
      <c r="G25" s="712">
        <v>0</v>
      </c>
      <c r="H25" s="714"/>
    </row>
    <row r="26" spans="1:8" s="665" customFormat="1" ht="15">
      <c r="A26" s="764">
        <v>18</v>
      </c>
      <c r="B26" s="764" t="s">
        <v>846</v>
      </c>
      <c r="C26" s="940">
        <v>43668</v>
      </c>
      <c r="D26" s="712">
        <f t="shared" si="0"/>
        <v>43654</v>
      </c>
      <c r="E26" s="764">
        <v>0</v>
      </c>
      <c r="F26" s="764">
        <v>14</v>
      </c>
      <c r="G26" s="712">
        <v>0</v>
      </c>
      <c r="H26" s="714"/>
    </row>
    <row r="27" spans="1:8" s="665" customFormat="1" ht="15">
      <c r="A27" s="764">
        <v>19</v>
      </c>
      <c r="B27" s="764" t="s">
        <v>847</v>
      </c>
      <c r="C27" s="940">
        <v>147700</v>
      </c>
      <c r="D27" s="712">
        <f t="shared" si="0"/>
        <v>147120</v>
      </c>
      <c r="E27" s="712">
        <v>105</v>
      </c>
      <c r="F27" s="712">
        <v>475</v>
      </c>
      <c r="G27" s="712">
        <v>0</v>
      </c>
      <c r="H27" s="714"/>
    </row>
    <row r="28" spans="1:8" s="665" customFormat="1" ht="15">
      <c r="A28" s="764">
        <v>20</v>
      </c>
      <c r="B28" s="764" t="s">
        <v>848</v>
      </c>
      <c r="C28" s="940">
        <v>73500</v>
      </c>
      <c r="D28" s="712">
        <f t="shared" si="0"/>
        <v>72888</v>
      </c>
      <c r="E28" s="764">
        <v>428</v>
      </c>
      <c r="F28" s="764">
        <v>184</v>
      </c>
      <c r="G28" s="712">
        <v>0</v>
      </c>
      <c r="H28" s="714"/>
    </row>
    <row r="29" spans="1:8" s="660" customFormat="1" ht="15">
      <c r="A29" s="764">
        <v>21</v>
      </c>
      <c r="B29" s="764" t="s">
        <v>849</v>
      </c>
      <c r="C29" s="940">
        <v>69816</v>
      </c>
      <c r="D29" s="712">
        <f t="shared" si="0"/>
        <v>69421</v>
      </c>
      <c r="E29" s="712">
        <v>75</v>
      </c>
      <c r="F29" s="712">
        <v>320</v>
      </c>
      <c r="G29" s="712">
        <v>0</v>
      </c>
      <c r="H29" s="713"/>
    </row>
    <row r="30" spans="1:8">
      <c r="A30" s="926" t="s">
        <v>15</v>
      </c>
      <c r="B30" s="8"/>
      <c r="C30" s="211">
        <f>SUM(C9:C29)</f>
        <v>1601082</v>
      </c>
      <c r="D30" s="211">
        <f>SUM(D9:D29)</f>
        <v>1589909</v>
      </c>
      <c r="E30" s="211">
        <f t="shared" ref="E30:G30" si="1">SUM(E9:E29)</f>
        <v>5397</v>
      </c>
      <c r="F30" s="211">
        <f t="shared" si="1"/>
        <v>5776</v>
      </c>
      <c r="G30" s="211">
        <f t="shared" si="1"/>
        <v>0</v>
      </c>
      <c r="H30" s="657"/>
    </row>
    <row r="32" spans="1:8" s="652" customFormat="1">
      <c r="D32" s="652">
        <f>D30/C30</f>
        <v>0.99302159414695812</v>
      </c>
    </row>
    <row r="33" spans="1:18" s="652" customFormat="1"/>
    <row r="35" spans="1:18" ht="12.75" customHeight="1">
      <c r="D35" s="1086" t="s">
        <v>1058</v>
      </c>
      <c r="E35" s="1086"/>
      <c r="F35" s="1086"/>
      <c r="G35" s="1086"/>
      <c r="H35" s="1086"/>
      <c r="I35" s="374"/>
      <c r="J35" s="374"/>
    </row>
    <row r="36" spans="1:18" ht="15" customHeight="1">
      <c r="C36" s="269"/>
      <c r="D36" s="1086"/>
      <c r="E36" s="1086"/>
      <c r="F36" s="1086"/>
      <c r="G36" s="1086"/>
      <c r="H36" s="1086"/>
      <c r="I36" s="374"/>
      <c r="J36" s="374"/>
      <c r="K36" s="269"/>
      <c r="L36" s="269"/>
      <c r="M36" s="269"/>
    </row>
    <row r="37" spans="1:18" ht="26.25" customHeight="1">
      <c r="A37" s="356" t="s">
        <v>18</v>
      </c>
      <c r="B37" s="368"/>
      <c r="C37" s="356"/>
      <c r="D37" s="1086"/>
      <c r="E37" s="1086"/>
      <c r="F37" s="1086"/>
      <c r="G37" s="1086"/>
      <c r="H37" s="1086"/>
      <c r="I37" s="374"/>
      <c r="J37" s="374"/>
      <c r="K37" s="269"/>
      <c r="L37" s="269"/>
      <c r="M37" s="269"/>
    </row>
    <row r="38" spans="1:18" ht="15" customHeight="1">
      <c r="A38" s="371"/>
      <c r="B38" s="372"/>
      <c r="C38" s="373"/>
      <c r="D38" s="1086"/>
      <c r="E38" s="1086"/>
      <c r="F38" s="1086"/>
      <c r="G38" s="1086"/>
      <c r="H38" s="1086"/>
      <c r="I38" s="374"/>
      <c r="J38" s="374"/>
      <c r="K38" s="269"/>
      <c r="L38" s="269"/>
      <c r="M38" s="269"/>
    </row>
    <row r="39" spans="1:18">
      <c r="A39" s="371"/>
      <c r="B39" s="372"/>
      <c r="C39" s="373"/>
      <c r="D39" s="373"/>
      <c r="E39" s="370"/>
      <c r="F39" s="370"/>
      <c r="I39" s="269"/>
      <c r="J39" s="269"/>
      <c r="K39" s="269"/>
      <c r="L39" s="269"/>
      <c r="M39" s="269"/>
    </row>
    <row r="40" spans="1:18">
      <c r="A40" s="355"/>
      <c r="B40" s="355"/>
      <c r="C40" s="355"/>
      <c r="D40" s="355"/>
      <c r="E40" s="355"/>
      <c r="F40" s="355"/>
      <c r="G40" s="355"/>
      <c r="H40" s="656"/>
      <c r="I40" s="355"/>
      <c r="J40" s="355"/>
      <c r="K40" s="355"/>
      <c r="L40" s="355"/>
      <c r="M40" s="355"/>
      <c r="N40" s="269"/>
      <c r="O40" s="269"/>
      <c r="P40" s="269"/>
      <c r="Q40" s="269"/>
      <c r="R40" s="269"/>
    </row>
    <row r="41" spans="1:18">
      <c r="A41" s="269"/>
      <c r="B41" s="269"/>
      <c r="C41" s="269"/>
      <c r="D41" s="269"/>
      <c r="E41" s="269"/>
      <c r="F41" s="269"/>
      <c r="G41" s="269"/>
      <c r="H41" s="653"/>
      <c r="I41" s="269"/>
      <c r="J41" s="269"/>
      <c r="K41" s="269"/>
      <c r="L41" s="269"/>
      <c r="M41" s="269"/>
      <c r="N41" s="269"/>
      <c r="O41" s="269"/>
      <c r="P41" s="269"/>
      <c r="Q41" s="269"/>
      <c r="R41" s="269"/>
    </row>
    <row r="42" spans="1:18">
      <c r="A42" s="269"/>
      <c r="B42" s="269"/>
      <c r="C42" s="269"/>
      <c r="D42" s="269"/>
      <c r="E42" s="269"/>
      <c r="F42" s="269"/>
      <c r="G42" s="269"/>
      <c r="H42" s="653"/>
      <c r="I42" s="269"/>
      <c r="J42" s="269"/>
      <c r="K42" s="269"/>
      <c r="L42" s="269"/>
      <c r="M42" s="269"/>
      <c r="N42" s="269"/>
      <c r="O42" s="269"/>
      <c r="P42" s="269"/>
      <c r="Q42" s="269"/>
      <c r="R42" s="269"/>
    </row>
    <row r="43" spans="1:18">
      <c r="A43" s="269"/>
      <c r="B43" s="269"/>
      <c r="C43" s="269"/>
      <c r="D43" s="269"/>
      <c r="E43" s="269"/>
      <c r="F43" s="269"/>
      <c r="G43" s="269"/>
      <c r="H43" s="653"/>
      <c r="I43" s="269"/>
      <c r="J43" s="269"/>
      <c r="K43" s="269"/>
      <c r="L43" s="269"/>
      <c r="M43" s="269"/>
      <c r="N43" s="269"/>
      <c r="O43" s="269"/>
      <c r="P43" s="269"/>
      <c r="Q43" s="269"/>
      <c r="R43" s="269"/>
    </row>
    <row r="44" spans="1:18">
      <c r="A44" s="269"/>
      <c r="B44" s="269"/>
      <c r="C44" s="269"/>
      <c r="D44" s="269"/>
      <c r="E44" s="269"/>
      <c r="F44" s="269"/>
      <c r="G44" s="269"/>
      <c r="H44" s="653"/>
      <c r="I44" s="269"/>
      <c r="J44" s="269"/>
      <c r="K44" s="269"/>
      <c r="L44" s="269"/>
      <c r="M44" s="269"/>
      <c r="N44" s="269"/>
      <c r="O44" s="269"/>
      <c r="P44" s="269"/>
      <c r="Q44" s="269"/>
      <c r="R44" s="269"/>
    </row>
  </sheetData>
  <mergeCells count="6">
    <mergeCell ref="D35:H38"/>
    <mergeCell ref="A1:E1"/>
    <mergeCell ref="A2:F2"/>
    <mergeCell ref="A4:F4"/>
    <mergeCell ref="A5:B5"/>
    <mergeCell ref="F6:G6"/>
  </mergeCells>
  <printOptions horizontalCentered="1"/>
  <pageMargins left="0.70866141732283472" right="0.70866141732283472" top="0.23622047244094491" bottom="0" header="0.31496062992125984" footer="0.31496062992125984"/>
  <pageSetup paperSize="5" scale="99" orientation="landscape" r:id="rId1"/>
</worksheet>
</file>

<file path=xl/worksheets/sheet14.xml><?xml version="1.0" encoding="utf-8"?>
<worksheet xmlns="http://schemas.openxmlformats.org/spreadsheetml/2006/main" xmlns:r="http://schemas.openxmlformats.org/officeDocument/2006/relationships">
  <dimension ref="A1:S48"/>
  <sheetViews>
    <sheetView view="pageBreakPreview" zoomScale="90" zoomScaleSheetLayoutView="90" workbookViewId="0">
      <selection activeCell="I12" sqref="I12"/>
    </sheetView>
  </sheetViews>
  <sheetFormatPr defaultRowHeight="12.75"/>
  <cols>
    <col min="1" max="1" width="7.42578125" style="15" customWidth="1"/>
    <col min="2" max="2" width="17.140625" style="15" customWidth="1"/>
    <col min="3" max="3" width="11" style="15" customWidth="1"/>
    <col min="4" max="4" width="10" style="15" customWidth="1"/>
    <col min="5" max="5" width="13.140625" style="15" customWidth="1"/>
    <col min="6" max="6" width="15.140625" style="15" customWidth="1"/>
    <col min="7" max="7" width="13.28515625" style="15" customWidth="1"/>
    <col min="8" max="8" width="14.7109375" style="15" customWidth="1"/>
    <col min="9" max="9" width="16.7109375" style="15" customWidth="1"/>
    <col min="10" max="10" width="19.28515625" style="15" customWidth="1"/>
    <col min="11" max="11" width="9.140625" style="15"/>
    <col min="12" max="12" width="12.5703125" style="15" customWidth="1"/>
    <col min="13" max="13" width="9.140625" style="951" customWidth="1"/>
    <col min="14" max="14" width="12.140625" style="15" customWidth="1"/>
    <col min="15" max="15" width="15.85546875" style="15" customWidth="1"/>
    <col min="16" max="16" width="12.7109375" style="15" bestFit="1" customWidth="1"/>
    <col min="17" max="16384" width="9.140625" style="15"/>
  </cols>
  <sheetData>
    <row r="1" spans="1:19" customFormat="1">
      <c r="E1" s="1119"/>
      <c r="F1" s="1119"/>
      <c r="G1" s="1119"/>
      <c r="H1" s="1119"/>
      <c r="I1" s="1119"/>
      <c r="J1" s="120" t="s">
        <v>59</v>
      </c>
      <c r="M1" s="652"/>
    </row>
    <row r="2" spans="1:19" customFormat="1" ht="15">
      <c r="A2" s="1210" t="s">
        <v>0</v>
      </c>
      <c r="B2" s="1210"/>
      <c r="C2" s="1210"/>
      <c r="D2" s="1210"/>
      <c r="E2" s="1210"/>
      <c r="F2" s="1210"/>
      <c r="G2" s="1210"/>
      <c r="H2" s="1210"/>
      <c r="I2" s="1210"/>
      <c r="J2" s="1210"/>
      <c r="M2" s="652"/>
    </row>
    <row r="3" spans="1:19" customFormat="1" ht="20.25">
      <c r="A3" s="1116" t="s">
        <v>655</v>
      </c>
      <c r="B3" s="1116"/>
      <c r="C3" s="1116"/>
      <c r="D3" s="1116"/>
      <c r="E3" s="1116"/>
      <c r="F3" s="1116"/>
      <c r="G3" s="1116"/>
      <c r="H3" s="1116"/>
      <c r="I3" s="1116"/>
      <c r="J3" s="1116"/>
      <c r="M3" s="652"/>
    </row>
    <row r="4" spans="1:19" customFormat="1" ht="14.25" customHeight="1">
      <c r="M4" s="652"/>
    </row>
    <row r="5" spans="1:19" ht="31.5" customHeight="1">
      <c r="A5" s="1211" t="s">
        <v>669</v>
      </c>
      <c r="B5" s="1211"/>
      <c r="C5" s="1211"/>
      <c r="D5" s="1211"/>
      <c r="E5" s="1211"/>
      <c r="F5" s="1211"/>
      <c r="G5" s="1211"/>
      <c r="H5" s="1211"/>
      <c r="I5" s="1211"/>
      <c r="J5" s="1211"/>
    </row>
    <row r="6" spans="1:19" ht="13.5" customHeight="1">
      <c r="A6" s="1"/>
      <c r="B6" s="1"/>
      <c r="C6" s="1"/>
      <c r="D6" s="1"/>
      <c r="E6" s="1"/>
      <c r="F6" s="1"/>
      <c r="G6" s="1"/>
      <c r="H6" s="1"/>
      <c r="I6" s="1"/>
      <c r="J6" s="1"/>
    </row>
    <row r="7" spans="1:19" ht="0.75" customHeight="1"/>
    <row r="8" spans="1:19">
      <c r="A8" s="1118" t="s">
        <v>966</v>
      </c>
      <c r="B8" s="1118"/>
      <c r="C8" s="28"/>
      <c r="H8" s="1214" t="s">
        <v>1015</v>
      </c>
      <c r="I8" s="1214"/>
      <c r="J8" s="1214"/>
    </row>
    <row r="9" spans="1:19">
      <c r="A9" s="1100" t="s">
        <v>2</v>
      </c>
      <c r="B9" s="1100" t="s">
        <v>3</v>
      </c>
      <c r="C9" s="1121" t="s">
        <v>670</v>
      </c>
      <c r="D9" s="1138"/>
      <c r="E9" s="1138"/>
      <c r="F9" s="1122"/>
      <c r="G9" s="1121" t="s">
        <v>99</v>
      </c>
      <c r="H9" s="1138"/>
      <c r="I9" s="1138"/>
      <c r="J9" s="1122"/>
      <c r="O9" s="20"/>
    </row>
    <row r="10" spans="1:19" ht="70.5" customHeight="1">
      <c r="A10" s="1100"/>
      <c r="B10" s="1100"/>
      <c r="C10" s="5" t="s">
        <v>184</v>
      </c>
      <c r="D10" s="5" t="s">
        <v>13</v>
      </c>
      <c r="E10" s="241" t="s">
        <v>1016</v>
      </c>
      <c r="F10" s="7" t="s">
        <v>202</v>
      </c>
      <c r="G10" s="5" t="s">
        <v>184</v>
      </c>
      <c r="H10" s="22" t="s">
        <v>14</v>
      </c>
      <c r="I10" s="95" t="s">
        <v>109</v>
      </c>
      <c r="J10" s="5" t="s">
        <v>203</v>
      </c>
    </row>
    <row r="11" spans="1:19">
      <c r="A11" s="5">
        <v>1</v>
      </c>
      <c r="B11" s="5">
        <v>2</v>
      </c>
      <c r="C11" s="5">
        <v>3</v>
      </c>
      <c r="D11" s="5">
        <v>4</v>
      </c>
      <c r="E11" s="5">
        <v>5</v>
      </c>
      <c r="F11" s="7">
        <v>6</v>
      </c>
      <c r="G11" s="5">
        <v>7</v>
      </c>
      <c r="H11" s="91">
        <v>8</v>
      </c>
      <c r="I11" s="5">
        <v>9</v>
      </c>
      <c r="J11" s="5">
        <v>10</v>
      </c>
      <c r="N11" s="383"/>
    </row>
    <row r="12" spans="1:19" s="659" customFormat="1">
      <c r="A12" s="365">
        <v>1</v>
      </c>
      <c r="B12" s="367" t="s">
        <v>829</v>
      </c>
      <c r="C12" s="412">
        <v>512</v>
      </c>
      <c r="D12" s="412">
        <v>35353</v>
      </c>
      <c r="E12" s="412">
        <v>242</v>
      </c>
      <c r="F12" s="412">
        <f>D12*E12</f>
        <v>8555426</v>
      </c>
      <c r="G12" s="412">
        <v>503</v>
      </c>
      <c r="H12" s="762">
        <v>7912864</v>
      </c>
      <c r="I12" s="525">
        <v>225</v>
      </c>
      <c r="J12" s="526">
        <f>H12/I12</f>
        <v>35168.284444444442</v>
      </c>
      <c r="K12" s="807"/>
      <c r="L12" s="1002"/>
      <c r="M12" s="807"/>
      <c r="N12" s="807"/>
      <c r="O12" s="807"/>
      <c r="P12" s="807"/>
      <c r="Q12" s="807"/>
      <c r="R12" s="379"/>
      <c r="S12" s="379"/>
    </row>
    <row r="13" spans="1:19" s="659" customFormat="1">
      <c r="A13" s="365">
        <v>2</v>
      </c>
      <c r="B13" s="367" t="s">
        <v>830</v>
      </c>
      <c r="C13" s="211">
        <v>678</v>
      </c>
      <c r="D13" s="211">
        <v>48976</v>
      </c>
      <c r="E13" s="412">
        <v>242</v>
      </c>
      <c r="F13" s="412">
        <f t="shared" ref="F13:F32" si="0">D13*E13</f>
        <v>11852192</v>
      </c>
      <c r="G13" s="412">
        <v>659</v>
      </c>
      <c r="H13" s="762">
        <v>11574344</v>
      </c>
      <c r="I13" s="525">
        <v>225</v>
      </c>
      <c r="J13" s="526">
        <f t="shared" ref="J13:J32" si="1">H13/I13</f>
        <v>51441.52888888889</v>
      </c>
      <c r="K13" s="807"/>
      <c r="L13" s="1002"/>
      <c r="M13" s="807"/>
      <c r="N13" s="807"/>
      <c r="O13" s="807"/>
      <c r="P13" s="807"/>
      <c r="Q13" s="807"/>
      <c r="R13" s="379"/>
      <c r="S13" s="379"/>
    </row>
    <row r="14" spans="1:19" s="659" customFormat="1">
      <c r="A14" s="365">
        <v>3</v>
      </c>
      <c r="B14" s="367" t="s">
        <v>831</v>
      </c>
      <c r="C14" s="412">
        <v>240</v>
      </c>
      <c r="D14" s="412">
        <v>30104</v>
      </c>
      <c r="E14" s="412">
        <v>242</v>
      </c>
      <c r="F14" s="412">
        <f t="shared" si="0"/>
        <v>7285168</v>
      </c>
      <c r="G14" s="412">
        <v>247</v>
      </c>
      <c r="H14" s="762">
        <v>10210179</v>
      </c>
      <c r="I14" s="525">
        <v>225</v>
      </c>
      <c r="J14" s="526">
        <f t="shared" si="1"/>
        <v>45378.573333333334</v>
      </c>
      <c r="K14" s="807"/>
      <c r="L14" s="1002"/>
      <c r="M14" s="807"/>
      <c r="N14" s="807"/>
      <c r="O14" s="807"/>
      <c r="P14" s="807"/>
      <c r="Q14" s="807"/>
      <c r="R14" s="379"/>
      <c r="S14" s="379"/>
    </row>
    <row r="15" spans="1:19" s="659" customFormat="1">
      <c r="A15" s="365">
        <v>4</v>
      </c>
      <c r="B15" s="367" t="s">
        <v>832</v>
      </c>
      <c r="C15" s="525">
        <v>388</v>
      </c>
      <c r="D15" s="525">
        <v>45003</v>
      </c>
      <c r="E15" s="412">
        <v>242</v>
      </c>
      <c r="F15" s="412">
        <f t="shared" si="0"/>
        <v>10890726</v>
      </c>
      <c r="G15" s="412">
        <v>387</v>
      </c>
      <c r="H15" s="762">
        <v>9785088</v>
      </c>
      <c r="I15" s="525">
        <v>225</v>
      </c>
      <c r="J15" s="526">
        <f t="shared" si="1"/>
        <v>43489.279999999999</v>
      </c>
      <c r="K15" s="807"/>
      <c r="L15" s="1002"/>
      <c r="M15" s="807"/>
      <c r="N15" s="807"/>
      <c r="O15" s="807"/>
      <c r="P15" s="807"/>
      <c r="Q15" s="807"/>
      <c r="R15" s="379"/>
      <c r="S15" s="379"/>
    </row>
    <row r="16" spans="1:19" s="659" customFormat="1">
      <c r="A16" s="365">
        <v>5</v>
      </c>
      <c r="B16" s="367" t="s">
        <v>833</v>
      </c>
      <c r="C16" s="525">
        <v>384</v>
      </c>
      <c r="D16" s="525">
        <v>38332</v>
      </c>
      <c r="E16" s="412">
        <v>242</v>
      </c>
      <c r="F16" s="412">
        <f t="shared" si="0"/>
        <v>9276344</v>
      </c>
      <c r="G16" s="525">
        <v>392</v>
      </c>
      <c r="H16" s="482">
        <v>9959577</v>
      </c>
      <c r="I16" s="525">
        <v>225</v>
      </c>
      <c r="J16" s="526">
        <f t="shared" si="1"/>
        <v>44264.786666666667</v>
      </c>
      <c r="K16" s="807"/>
      <c r="L16" s="1002"/>
      <c r="M16" s="807"/>
      <c r="N16" s="807"/>
      <c r="O16" s="807"/>
      <c r="P16" s="807"/>
      <c r="Q16" s="807"/>
      <c r="R16" s="379"/>
      <c r="S16" s="379"/>
    </row>
    <row r="17" spans="1:19" s="659" customFormat="1">
      <c r="A17" s="365">
        <v>6</v>
      </c>
      <c r="B17" s="367" t="s">
        <v>834</v>
      </c>
      <c r="C17" s="525">
        <v>516</v>
      </c>
      <c r="D17" s="525">
        <v>55201</v>
      </c>
      <c r="E17" s="412">
        <v>242</v>
      </c>
      <c r="F17" s="412">
        <f t="shared" si="0"/>
        <v>13358642</v>
      </c>
      <c r="G17" s="525">
        <v>504</v>
      </c>
      <c r="H17" s="482">
        <v>12150843</v>
      </c>
      <c r="I17" s="525">
        <v>225</v>
      </c>
      <c r="J17" s="526">
        <f t="shared" si="1"/>
        <v>54003.746666666666</v>
      </c>
      <c r="K17" s="807"/>
      <c r="L17" s="1002"/>
      <c r="M17" s="807"/>
      <c r="N17" s="807"/>
      <c r="O17" s="807"/>
      <c r="P17" s="807"/>
      <c r="Q17" s="807"/>
      <c r="R17" s="379"/>
      <c r="S17" s="379"/>
    </row>
    <row r="18" spans="1:19" s="659" customFormat="1">
      <c r="A18" s="365">
        <v>7</v>
      </c>
      <c r="B18" s="367" t="s">
        <v>835</v>
      </c>
      <c r="C18" s="412">
        <v>311</v>
      </c>
      <c r="D18" s="412">
        <v>16357</v>
      </c>
      <c r="E18" s="412">
        <v>242</v>
      </c>
      <c r="F18" s="412">
        <f t="shared" si="0"/>
        <v>3958394</v>
      </c>
      <c r="G18" s="412">
        <v>301</v>
      </c>
      <c r="H18" s="762">
        <v>3900823</v>
      </c>
      <c r="I18" s="525">
        <v>225</v>
      </c>
      <c r="J18" s="526">
        <f t="shared" si="1"/>
        <v>17336.991111111111</v>
      </c>
      <c r="K18" s="807"/>
      <c r="L18" s="1002"/>
      <c r="M18" s="807"/>
      <c r="N18" s="807"/>
      <c r="O18" s="807"/>
      <c r="P18" s="807"/>
      <c r="Q18" s="807"/>
      <c r="R18" s="379"/>
      <c r="S18" s="379"/>
    </row>
    <row r="19" spans="1:19" s="379" customFormat="1">
      <c r="A19" s="365">
        <v>8</v>
      </c>
      <c r="B19" s="367" t="s">
        <v>836</v>
      </c>
      <c r="C19" s="412">
        <v>436</v>
      </c>
      <c r="D19" s="412">
        <v>46252</v>
      </c>
      <c r="E19" s="412">
        <v>242</v>
      </c>
      <c r="F19" s="412">
        <f t="shared" si="0"/>
        <v>11192984</v>
      </c>
      <c r="G19" s="412">
        <v>432</v>
      </c>
      <c r="H19" s="762">
        <v>10106062</v>
      </c>
      <c r="I19" s="525">
        <v>225</v>
      </c>
      <c r="J19" s="526">
        <f t="shared" si="1"/>
        <v>44915.831111111111</v>
      </c>
      <c r="K19" s="807"/>
      <c r="L19" s="1002"/>
      <c r="M19" s="807"/>
      <c r="N19" s="807"/>
      <c r="O19" s="807"/>
      <c r="P19" s="807"/>
      <c r="Q19" s="807"/>
    </row>
    <row r="20" spans="1:19" s="659" customFormat="1">
      <c r="A20" s="365">
        <v>9</v>
      </c>
      <c r="B20" s="367" t="s">
        <v>837</v>
      </c>
      <c r="C20" s="412">
        <v>379</v>
      </c>
      <c r="D20" s="412">
        <v>44651</v>
      </c>
      <c r="E20" s="412">
        <v>242</v>
      </c>
      <c r="F20" s="412">
        <f t="shared" si="0"/>
        <v>10805542</v>
      </c>
      <c r="G20" s="412">
        <v>373</v>
      </c>
      <c r="H20" s="482">
        <v>9480511</v>
      </c>
      <c r="I20" s="525">
        <v>225</v>
      </c>
      <c r="J20" s="526">
        <f t="shared" si="1"/>
        <v>42135.604444444441</v>
      </c>
      <c r="K20" s="807"/>
      <c r="L20" s="1002"/>
      <c r="M20" s="807"/>
      <c r="N20" s="807"/>
      <c r="O20" s="807"/>
      <c r="P20" s="807"/>
      <c r="Q20" s="807"/>
      <c r="R20" s="379"/>
      <c r="S20" s="379"/>
    </row>
    <row r="21" spans="1:19" s="659" customFormat="1">
      <c r="A21" s="365">
        <v>10</v>
      </c>
      <c r="B21" s="367" t="s">
        <v>838</v>
      </c>
      <c r="C21" s="412">
        <v>497</v>
      </c>
      <c r="D21" s="412">
        <v>47644</v>
      </c>
      <c r="E21" s="412">
        <v>242</v>
      </c>
      <c r="F21" s="412">
        <f t="shared" si="0"/>
        <v>11529848</v>
      </c>
      <c r="G21" s="412">
        <v>489</v>
      </c>
      <c r="H21" s="762">
        <v>10828242</v>
      </c>
      <c r="I21" s="525">
        <v>225</v>
      </c>
      <c r="J21" s="526">
        <f t="shared" si="1"/>
        <v>48125.52</v>
      </c>
      <c r="K21" s="807"/>
      <c r="L21" s="1002"/>
      <c r="M21" s="807"/>
      <c r="N21" s="807"/>
      <c r="O21" s="807"/>
      <c r="P21" s="807"/>
      <c r="Q21" s="807"/>
      <c r="R21" s="379"/>
      <c r="S21" s="379"/>
    </row>
    <row r="22" spans="1:19" s="659" customFormat="1">
      <c r="A22" s="365">
        <v>11</v>
      </c>
      <c r="B22" s="367" t="s">
        <v>839</v>
      </c>
      <c r="C22" s="412">
        <v>499</v>
      </c>
      <c r="D22" s="412">
        <v>32555</v>
      </c>
      <c r="E22" s="412">
        <v>242</v>
      </c>
      <c r="F22" s="412">
        <f t="shared" si="0"/>
        <v>7878310</v>
      </c>
      <c r="G22" s="412">
        <v>492</v>
      </c>
      <c r="H22" s="762">
        <v>7651418</v>
      </c>
      <c r="I22" s="525">
        <v>225</v>
      </c>
      <c r="J22" s="526">
        <f t="shared" si="1"/>
        <v>34006.302222222221</v>
      </c>
      <c r="K22" s="807"/>
      <c r="L22" s="1002"/>
      <c r="M22" s="807"/>
      <c r="N22" s="807"/>
      <c r="O22" s="807"/>
      <c r="P22" s="807"/>
      <c r="Q22" s="807"/>
      <c r="R22" s="379"/>
      <c r="S22" s="379"/>
    </row>
    <row r="23" spans="1:19" s="659" customFormat="1">
      <c r="A23" s="365">
        <v>12</v>
      </c>
      <c r="B23" s="367" t="s">
        <v>869</v>
      </c>
      <c r="C23" s="412">
        <v>500</v>
      </c>
      <c r="D23" s="412">
        <v>26392</v>
      </c>
      <c r="E23" s="412">
        <v>242</v>
      </c>
      <c r="F23" s="412">
        <f t="shared" si="0"/>
        <v>6386864</v>
      </c>
      <c r="G23" s="527">
        <v>476</v>
      </c>
      <c r="H23" s="527">
        <v>5325194</v>
      </c>
      <c r="I23" s="525">
        <v>225</v>
      </c>
      <c r="J23" s="526">
        <f t="shared" si="1"/>
        <v>23667.52888888889</v>
      </c>
      <c r="K23" s="807"/>
      <c r="L23" s="1002"/>
      <c r="M23" s="807"/>
      <c r="N23" s="807"/>
      <c r="O23" s="807"/>
      <c r="P23" s="807"/>
      <c r="Q23" s="807"/>
      <c r="R23" s="379"/>
      <c r="S23" s="379"/>
    </row>
    <row r="24" spans="1:19" s="659" customFormat="1">
      <c r="A24" s="365">
        <v>13</v>
      </c>
      <c r="B24" s="367" t="s">
        <v>841</v>
      </c>
      <c r="C24" s="412">
        <v>494</v>
      </c>
      <c r="D24" s="412">
        <v>90959</v>
      </c>
      <c r="E24" s="412">
        <v>242</v>
      </c>
      <c r="F24" s="412">
        <f t="shared" si="0"/>
        <v>22012078</v>
      </c>
      <c r="G24" s="412">
        <v>482</v>
      </c>
      <c r="H24" s="762">
        <v>22854438</v>
      </c>
      <c r="I24" s="525">
        <v>225</v>
      </c>
      <c r="J24" s="526">
        <f t="shared" si="1"/>
        <v>101575.28</v>
      </c>
      <c r="K24" s="807"/>
      <c r="L24" s="1002"/>
      <c r="M24" s="807"/>
      <c r="N24" s="807"/>
      <c r="O24" s="807"/>
      <c r="P24" s="807"/>
      <c r="Q24" s="807"/>
      <c r="R24" s="379"/>
      <c r="S24" s="379"/>
    </row>
    <row r="25" spans="1:19" s="659" customFormat="1">
      <c r="A25" s="365">
        <v>14</v>
      </c>
      <c r="B25" s="367" t="s">
        <v>842</v>
      </c>
      <c r="C25" s="412">
        <v>361</v>
      </c>
      <c r="D25" s="412">
        <v>45304</v>
      </c>
      <c r="E25" s="412">
        <v>242</v>
      </c>
      <c r="F25" s="412">
        <f t="shared" si="0"/>
        <v>10963568</v>
      </c>
      <c r="G25" s="412">
        <v>361</v>
      </c>
      <c r="H25" s="762">
        <v>12336354</v>
      </c>
      <c r="I25" s="525">
        <v>225</v>
      </c>
      <c r="J25" s="526">
        <f t="shared" si="1"/>
        <v>54828.24</v>
      </c>
      <c r="K25" s="807"/>
      <c r="L25" s="1002"/>
      <c r="M25" s="807"/>
      <c r="N25" s="807"/>
      <c r="O25" s="807"/>
      <c r="P25" s="807"/>
      <c r="Q25" s="807"/>
      <c r="R25" s="379"/>
      <c r="S25" s="379"/>
    </row>
    <row r="26" spans="1:19" s="659" customFormat="1">
      <c r="A26" s="365">
        <v>15</v>
      </c>
      <c r="B26" s="367" t="s">
        <v>843</v>
      </c>
      <c r="C26" s="412">
        <v>275</v>
      </c>
      <c r="D26" s="412">
        <v>24210</v>
      </c>
      <c r="E26" s="412">
        <v>242</v>
      </c>
      <c r="F26" s="412">
        <f t="shared" si="0"/>
        <v>5858820</v>
      </c>
      <c r="G26" s="412">
        <v>133</v>
      </c>
      <c r="H26" s="762">
        <v>5530205</v>
      </c>
      <c r="I26" s="525">
        <v>225</v>
      </c>
      <c r="J26" s="526">
        <f t="shared" si="1"/>
        <v>24578.68888888889</v>
      </c>
      <c r="K26" s="807"/>
      <c r="L26" s="1002"/>
      <c r="M26" s="807"/>
      <c r="N26" s="807"/>
      <c r="O26" s="807"/>
      <c r="P26" s="807"/>
      <c r="Q26" s="807"/>
      <c r="R26" s="379"/>
      <c r="S26" s="379"/>
    </row>
    <row r="27" spans="1:19" s="659" customFormat="1">
      <c r="A27" s="365">
        <v>16</v>
      </c>
      <c r="B27" s="367" t="s">
        <v>844</v>
      </c>
      <c r="C27" s="412">
        <v>251</v>
      </c>
      <c r="D27" s="412">
        <v>41674</v>
      </c>
      <c r="E27" s="412">
        <v>242</v>
      </c>
      <c r="F27" s="412">
        <f t="shared" si="0"/>
        <v>10085108</v>
      </c>
      <c r="G27" s="412">
        <v>249</v>
      </c>
      <c r="H27" s="762">
        <v>9231308</v>
      </c>
      <c r="I27" s="525">
        <v>225</v>
      </c>
      <c r="J27" s="526">
        <f t="shared" si="1"/>
        <v>41028.035555555558</v>
      </c>
      <c r="K27" s="807"/>
      <c r="L27" s="1002"/>
      <c r="M27" s="807"/>
      <c r="N27" s="807"/>
      <c r="O27" s="807"/>
      <c r="P27" s="807"/>
      <c r="Q27" s="807"/>
      <c r="R27" s="379"/>
      <c r="S27" s="379"/>
    </row>
    <row r="28" spans="1:19" s="659" customFormat="1" ht="18" customHeight="1">
      <c r="A28" s="365">
        <v>17</v>
      </c>
      <c r="B28" s="367" t="s">
        <v>845</v>
      </c>
      <c r="C28" s="412">
        <v>415</v>
      </c>
      <c r="D28" s="412">
        <v>19100</v>
      </c>
      <c r="E28" s="412">
        <v>242</v>
      </c>
      <c r="F28" s="412">
        <f t="shared" si="0"/>
        <v>4622200</v>
      </c>
      <c r="G28" s="412">
        <v>409</v>
      </c>
      <c r="H28" s="762">
        <v>5114528</v>
      </c>
      <c r="I28" s="525">
        <v>225</v>
      </c>
      <c r="J28" s="526">
        <f t="shared" si="1"/>
        <v>22731.235555555555</v>
      </c>
      <c r="K28" s="807"/>
      <c r="L28" s="1002"/>
      <c r="M28" s="807"/>
      <c r="N28" s="807"/>
      <c r="O28" s="807"/>
      <c r="P28" s="807"/>
      <c r="Q28" s="807"/>
      <c r="R28" s="379"/>
      <c r="S28" s="379"/>
    </row>
    <row r="29" spans="1:19" s="659" customFormat="1">
      <c r="A29" s="365">
        <v>18</v>
      </c>
      <c r="B29" s="367" t="s">
        <v>846</v>
      </c>
      <c r="C29" s="412">
        <v>249</v>
      </c>
      <c r="D29" s="412">
        <v>24269</v>
      </c>
      <c r="E29" s="412">
        <v>242</v>
      </c>
      <c r="F29" s="412">
        <f t="shared" si="0"/>
        <v>5873098</v>
      </c>
      <c r="G29" s="412">
        <v>213</v>
      </c>
      <c r="H29" s="762">
        <v>5383256</v>
      </c>
      <c r="I29" s="525">
        <v>225</v>
      </c>
      <c r="J29" s="526">
        <f t="shared" si="1"/>
        <v>23925.582222222223</v>
      </c>
      <c r="K29" s="807"/>
      <c r="L29" s="1002"/>
      <c r="M29" s="807"/>
      <c r="N29" s="807"/>
      <c r="O29" s="807"/>
      <c r="P29" s="807"/>
      <c r="Q29" s="807"/>
      <c r="R29" s="379"/>
      <c r="S29" s="379"/>
    </row>
    <row r="30" spans="1:19" s="659" customFormat="1" ht="14.25">
      <c r="A30" s="365">
        <v>19</v>
      </c>
      <c r="B30" s="367" t="s">
        <v>847</v>
      </c>
      <c r="C30" s="517">
        <v>537</v>
      </c>
      <c r="D30" s="517">
        <v>56189</v>
      </c>
      <c r="E30" s="412">
        <v>242</v>
      </c>
      <c r="F30" s="412">
        <f t="shared" si="0"/>
        <v>13597738</v>
      </c>
      <c r="G30" s="517">
        <v>529</v>
      </c>
      <c r="H30" s="482">
        <v>21074500</v>
      </c>
      <c r="I30" s="525">
        <v>225</v>
      </c>
      <c r="J30" s="526">
        <f t="shared" si="1"/>
        <v>93664.444444444438</v>
      </c>
      <c r="K30" s="807"/>
      <c r="L30" s="1002"/>
      <c r="M30" s="807"/>
      <c r="N30" s="807"/>
      <c r="O30" s="807"/>
      <c r="P30" s="807"/>
      <c r="Q30" s="807"/>
      <c r="R30" s="379"/>
      <c r="S30" s="379"/>
    </row>
    <row r="31" spans="1:19" s="659" customFormat="1">
      <c r="A31" s="365">
        <v>20</v>
      </c>
      <c r="B31" s="367" t="s">
        <v>848</v>
      </c>
      <c r="C31" s="412">
        <v>442</v>
      </c>
      <c r="D31" s="412">
        <v>36587</v>
      </c>
      <c r="E31" s="412">
        <v>242</v>
      </c>
      <c r="F31" s="412">
        <f t="shared" si="0"/>
        <v>8854054</v>
      </c>
      <c r="G31" s="412">
        <v>438</v>
      </c>
      <c r="H31" s="762">
        <v>9393243</v>
      </c>
      <c r="I31" s="525">
        <v>225</v>
      </c>
      <c r="J31" s="526">
        <f t="shared" si="1"/>
        <v>41747.746666666666</v>
      </c>
      <c r="K31" s="807"/>
      <c r="L31" s="1002"/>
      <c r="M31" s="807"/>
      <c r="N31" s="807"/>
      <c r="O31" s="807"/>
      <c r="P31" s="807"/>
      <c r="Q31" s="807"/>
      <c r="R31" s="379"/>
      <c r="S31" s="379"/>
    </row>
    <row r="32" spans="1:19" s="659" customFormat="1">
      <c r="A32" s="365">
        <v>21</v>
      </c>
      <c r="B32" s="367" t="s">
        <v>849</v>
      </c>
      <c r="C32" s="412">
        <v>627</v>
      </c>
      <c r="D32" s="412">
        <v>36023</v>
      </c>
      <c r="E32" s="412">
        <v>242</v>
      </c>
      <c r="F32" s="412">
        <f t="shared" si="0"/>
        <v>8717566</v>
      </c>
      <c r="G32" s="412">
        <v>620</v>
      </c>
      <c r="H32" s="762">
        <v>8960412</v>
      </c>
      <c r="I32" s="525">
        <v>225</v>
      </c>
      <c r="J32" s="526">
        <f t="shared" si="1"/>
        <v>39824.053333333337</v>
      </c>
      <c r="K32" s="807"/>
      <c r="L32" s="1002"/>
      <c r="M32" s="807"/>
      <c r="N32" s="807"/>
      <c r="O32" s="807"/>
      <c r="P32" s="807"/>
      <c r="Q32" s="807"/>
      <c r="R32" s="379"/>
      <c r="S32" s="379"/>
    </row>
    <row r="33" spans="1:19">
      <c r="A33" s="211" t="s">
        <v>15</v>
      </c>
      <c r="B33" s="498"/>
      <c r="C33" s="708">
        <f>SUM(C12:C32)</f>
        <v>8991</v>
      </c>
      <c r="D33" s="708">
        <f t="shared" ref="D33:F33" si="2">SUM(D12:D32)</f>
        <v>841135</v>
      </c>
      <c r="E33" s="412">
        <v>242</v>
      </c>
      <c r="F33" s="708">
        <f t="shared" si="2"/>
        <v>203554670</v>
      </c>
      <c r="G33" s="708">
        <f>SUM(G12:G32)</f>
        <v>8689</v>
      </c>
      <c r="H33" s="528">
        <f>SUM(H12:H32)</f>
        <v>208763389</v>
      </c>
      <c r="I33" s="528">
        <v>225</v>
      </c>
      <c r="J33" s="528">
        <f>SUM(J12:J32)</f>
        <v>927837.28444444458</v>
      </c>
      <c r="K33" s="807"/>
      <c r="L33" s="807"/>
      <c r="M33" s="807"/>
      <c r="N33" s="807"/>
      <c r="O33" s="807"/>
      <c r="P33" s="807"/>
      <c r="Q33" s="807"/>
      <c r="R33" s="379"/>
      <c r="S33" s="379"/>
    </row>
    <row r="34" spans="1:19">
      <c r="A34" s="11"/>
      <c r="B34" s="27"/>
      <c r="C34" s="27"/>
      <c r="D34" s="20"/>
      <c r="E34" s="20"/>
      <c r="F34" s="20"/>
      <c r="G34" s="20"/>
      <c r="H34" s="20"/>
      <c r="I34" s="20"/>
      <c r="J34" s="20"/>
      <c r="K34" s="379"/>
      <c r="L34" s="379"/>
      <c r="M34" s="379"/>
      <c r="N34" s="379"/>
    </row>
    <row r="35" spans="1:19">
      <c r="A35"/>
      <c r="B35"/>
      <c r="C35" s="269"/>
      <c r="D35"/>
      <c r="E35" s="12"/>
      <c r="F35" s="12"/>
      <c r="G35" s="12"/>
      <c r="H35" s="269"/>
      <c r="I35" s="269"/>
      <c r="J35" s="269"/>
    </row>
    <row r="36" spans="1:19" s="1012" customFormat="1">
      <c r="A36" s="652"/>
      <c r="B36" s="652"/>
      <c r="D36" s="652"/>
      <c r="E36" s="12"/>
      <c r="F36" s="12"/>
      <c r="G36" s="12"/>
    </row>
    <row r="37" spans="1:19" s="1012" customFormat="1">
      <c r="A37" s="652"/>
      <c r="B37" s="652"/>
      <c r="D37" s="652"/>
      <c r="E37" s="12"/>
      <c r="F37" s="12"/>
      <c r="G37" s="12"/>
    </row>
    <row r="38" spans="1:19" ht="12.75" customHeight="1">
      <c r="A38" s="356" t="s">
        <v>18</v>
      </c>
      <c r="B38" s="368"/>
      <c r="C38" s="356"/>
      <c r="D38" s="356"/>
      <c r="E38" s="369"/>
      <c r="F38" s="374"/>
      <c r="G38" s="1086" t="s">
        <v>1058</v>
      </c>
      <c r="H38" s="1086"/>
      <c r="I38" s="1086"/>
      <c r="J38" s="1086"/>
      <c r="K38" s="1086"/>
    </row>
    <row r="39" spans="1:19" ht="15.75" customHeight="1">
      <c r="A39" s="371"/>
      <c r="B39" s="372"/>
      <c r="C39" s="373"/>
      <c r="D39" s="373"/>
      <c r="E39" s="370"/>
      <c r="F39" s="374"/>
      <c r="G39" s="1086"/>
      <c r="H39" s="1086"/>
      <c r="I39" s="1086"/>
      <c r="J39" s="1086"/>
      <c r="K39" s="1086"/>
    </row>
    <row r="40" spans="1:19" ht="12.75" customHeight="1">
      <c r="A40" s="371"/>
      <c r="B40" s="372"/>
      <c r="C40" s="373"/>
      <c r="D40" s="373"/>
      <c r="E40" s="370"/>
      <c r="F40" s="374"/>
      <c r="G40" s="1086"/>
      <c r="H40" s="1086"/>
      <c r="I40" s="1086"/>
      <c r="J40" s="1086"/>
      <c r="K40" s="1086"/>
    </row>
    <row r="41" spans="1:19" ht="12.75" customHeight="1">
      <c r="A41" s="355"/>
      <c r="B41" s="355"/>
      <c r="C41" s="355"/>
      <c r="D41" s="355"/>
      <c r="E41" s="355"/>
      <c r="F41" s="374"/>
      <c r="G41" s="1086"/>
      <c r="H41" s="1086"/>
      <c r="I41" s="1086"/>
      <c r="J41" s="1086"/>
      <c r="K41" s="1086"/>
      <c r="L41" s="269"/>
      <c r="N41" s="269"/>
    </row>
    <row r="42" spans="1:19">
      <c r="A42" s="269"/>
      <c r="B42" s="269"/>
      <c r="C42" s="269"/>
      <c r="D42" s="269"/>
      <c r="E42" s="269"/>
      <c r="F42" s="269"/>
      <c r="G42" s="269"/>
      <c r="H42" s="269"/>
      <c r="I42" s="269"/>
      <c r="J42" s="269"/>
      <c r="K42" s="269"/>
      <c r="L42" s="269"/>
      <c r="N42" s="269"/>
    </row>
    <row r="43" spans="1:19">
      <c r="A43" s="269"/>
      <c r="B43" s="269"/>
      <c r="C43" s="269"/>
      <c r="D43" s="269"/>
      <c r="E43" s="269"/>
      <c r="F43" s="269"/>
      <c r="G43" s="269"/>
      <c r="H43" s="269"/>
      <c r="I43" s="269"/>
      <c r="J43" s="269"/>
      <c r="K43" s="269"/>
      <c r="L43" s="269"/>
      <c r="N43" s="269"/>
    </row>
    <row r="44" spans="1:19">
      <c r="A44" s="269"/>
      <c r="B44" s="269"/>
      <c r="C44" s="269"/>
      <c r="D44" s="269"/>
      <c r="E44" s="269"/>
      <c r="F44" s="269"/>
      <c r="G44" s="269"/>
      <c r="H44" s="269"/>
      <c r="I44" s="269"/>
      <c r="J44" s="269"/>
      <c r="K44" s="269"/>
      <c r="L44" s="269"/>
      <c r="N44" s="269"/>
    </row>
    <row r="45" spans="1:19">
      <c r="A45" s="269"/>
      <c r="B45" s="269"/>
      <c r="C45" s="269"/>
      <c r="D45" s="269"/>
      <c r="E45" s="269"/>
      <c r="F45" s="269"/>
      <c r="G45" s="269"/>
      <c r="H45" s="269"/>
      <c r="I45" s="269"/>
      <c r="J45" s="269"/>
      <c r="K45" s="269"/>
      <c r="L45" s="269"/>
      <c r="N45" s="269"/>
    </row>
    <row r="46" spans="1:19">
      <c r="A46" s="1227"/>
      <c r="B46" s="1227"/>
      <c r="C46" s="1227"/>
      <c r="D46" s="1227"/>
      <c r="E46" s="1227"/>
      <c r="F46" s="1227"/>
      <c r="G46" s="1227"/>
      <c r="H46" s="1227"/>
      <c r="I46" s="1227"/>
      <c r="J46" s="1227"/>
    </row>
    <row r="48" spans="1:19">
      <c r="A48" s="1227"/>
      <c r="B48" s="1227"/>
      <c r="C48" s="1227"/>
      <c r="D48" s="1227"/>
      <c r="E48" s="1227"/>
      <c r="F48" s="1227"/>
      <c r="G48" s="1227"/>
      <c r="H48" s="1227"/>
      <c r="I48" s="1227"/>
      <c r="J48" s="1227"/>
    </row>
  </sheetData>
  <mergeCells count="13">
    <mergeCell ref="A48:J48"/>
    <mergeCell ref="A46:J46"/>
    <mergeCell ref="E1:I1"/>
    <mergeCell ref="A2:J2"/>
    <mergeCell ref="A3:J3"/>
    <mergeCell ref="G9:J9"/>
    <mergeCell ref="C9:F9"/>
    <mergeCell ref="H8:J8"/>
    <mergeCell ref="A5:J5"/>
    <mergeCell ref="A9:A10"/>
    <mergeCell ref="B9:B10"/>
    <mergeCell ref="A8:B8"/>
    <mergeCell ref="G38:K41"/>
  </mergeCells>
  <phoneticPr fontId="0" type="noConversion"/>
  <printOptions horizontalCentered="1"/>
  <pageMargins left="0.70866141732283505" right="0.70866141732283505" top="0.23622047244094499" bottom="0" header="0.31496062992126" footer="0.31496062992126"/>
  <pageSetup paperSize="5" scale="90" orientation="landscape" r:id="rId1"/>
  <colBreaks count="1" manualBreakCount="1">
    <brk id="10" max="41" man="1"/>
  </colBreaks>
</worksheet>
</file>

<file path=xl/worksheets/sheet15.xml><?xml version="1.0" encoding="utf-8"?>
<worksheet xmlns="http://schemas.openxmlformats.org/spreadsheetml/2006/main" xmlns:r="http://schemas.openxmlformats.org/officeDocument/2006/relationships">
  <sheetPr>
    <tabColor rgb="FF00B050"/>
  </sheetPr>
  <dimension ref="A1:S47"/>
  <sheetViews>
    <sheetView view="pageBreakPreview" zoomScale="90" zoomScaleSheetLayoutView="90" workbookViewId="0">
      <selection activeCell="J12" sqref="J12:J32"/>
    </sheetView>
  </sheetViews>
  <sheetFormatPr defaultRowHeight="12.75"/>
  <cols>
    <col min="1" max="1" width="7.42578125" style="15" customWidth="1"/>
    <col min="2" max="2" width="17.140625" style="15" customWidth="1"/>
    <col min="3" max="3" width="11" style="679" customWidth="1"/>
    <col min="4" max="4" width="10" style="15" customWidth="1"/>
    <col min="5" max="5" width="14.140625" style="15" customWidth="1"/>
    <col min="6" max="6" width="14.28515625" style="15" customWidth="1"/>
    <col min="7" max="7" width="13.28515625" style="679" customWidth="1"/>
    <col min="8" max="8" width="14.7109375" style="672" customWidth="1"/>
    <col min="9" max="9" width="16.7109375" style="15" customWidth="1"/>
    <col min="10" max="10" width="19.28515625" style="15" customWidth="1"/>
    <col min="11" max="11" width="9.140625" style="15"/>
    <col min="12" max="12" width="13" style="15" customWidth="1"/>
    <col min="13" max="13" width="9.140625" style="951"/>
    <col min="14" max="15" width="9.140625" style="15"/>
    <col min="16" max="16" width="9.140625" style="951"/>
    <col min="17" max="17" width="19.140625" style="951" customWidth="1"/>
    <col min="18" max="16384" width="9.140625" style="15"/>
  </cols>
  <sheetData>
    <row r="1" spans="1:19" customFormat="1">
      <c r="C1" s="680"/>
      <c r="E1" s="1119"/>
      <c r="F1" s="1119"/>
      <c r="G1" s="1119"/>
      <c r="H1" s="1119"/>
      <c r="I1" s="1119"/>
      <c r="J1" s="120" t="s">
        <v>373</v>
      </c>
      <c r="M1" s="652"/>
      <c r="P1" s="652"/>
      <c r="Q1" s="652"/>
    </row>
    <row r="2" spans="1:19" customFormat="1" ht="15">
      <c r="A2" s="1210" t="s">
        <v>0</v>
      </c>
      <c r="B2" s="1210"/>
      <c r="C2" s="1210"/>
      <c r="D2" s="1210"/>
      <c r="E2" s="1210"/>
      <c r="F2" s="1210"/>
      <c r="G2" s="1210"/>
      <c r="H2" s="1210"/>
      <c r="I2" s="1210"/>
      <c r="J2" s="1210"/>
      <c r="M2" s="652"/>
      <c r="P2" s="652"/>
      <c r="Q2" s="652"/>
    </row>
    <row r="3" spans="1:19" customFormat="1" ht="20.25">
      <c r="A3" s="1116" t="s">
        <v>655</v>
      </c>
      <c r="B3" s="1116"/>
      <c r="C3" s="1116"/>
      <c r="D3" s="1116"/>
      <c r="E3" s="1116"/>
      <c r="F3" s="1116"/>
      <c r="G3" s="1116"/>
      <c r="H3" s="1116"/>
      <c r="I3" s="1116"/>
      <c r="J3" s="1116"/>
      <c r="M3" s="652"/>
      <c r="P3" s="652"/>
      <c r="Q3" s="652"/>
    </row>
    <row r="4" spans="1:19" customFormat="1" ht="14.25" customHeight="1">
      <c r="C4" s="680"/>
      <c r="G4" s="680"/>
      <c r="H4" s="673"/>
      <c r="M4" s="652"/>
      <c r="P4" s="652"/>
      <c r="Q4" s="652"/>
    </row>
    <row r="5" spans="1:19" ht="15.75">
      <c r="A5" s="1211" t="s">
        <v>1056</v>
      </c>
      <c r="B5" s="1211"/>
      <c r="C5" s="1211"/>
      <c r="D5" s="1211"/>
      <c r="E5" s="1211"/>
      <c r="F5" s="1211"/>
      <c r="G5" s="1211"/>
      <c r="H5" s="1211"/>
      <c r="I5" s="1211"/>
      <c r="J5" s="1211"/>
    </row>
    <row r="6" spans="1:19" ht="13.5" customHeight="1">
      <c r="A6" s="1"/>
      <c r="B6" s="1"/>
      <c r="C6" s="678"/>
      <c r="D6" s="1"/>
      <c r="E6" s="1"/>
      <c r="F6" s="1"/>
      <c r="G6" s="678"/>
      <c r="H6" s="671"/>
      <c r="I6" s="1"/>
      <c r="J6" s="1"/>
    </row>
    <row r="7" spans="1:19" ht="0.75" customHeight="1"/>
    <row r="8" spans="1:19">
      <c r="A8" s="1118" t="s">
        <v>966</v>
      </c>
      <c r="B8" s="1118"/>
      <c r="C8" s="678"/>
      <c r="H8" s="1214" t="s">
        <v>1015</v>
      </c>
      <c r="I8" s="1214"/>
      <c r="J8" s="1214"/>
    </row>
    <row r="9" spans="1:19">
      <c r="A9" s="1221" t="s">
        <v>2</v>
      </c>
      <c r="B9" s="1221" t="s">
        <v>3</v>
      </c>
      <c r="C9" s="1228" t="s">
        <v>670</v>
      </c>
      <c r="D9" s="1229"/>
      <c r="E9" s="1229"/>
      <c r="F9" s="1230"/>
      <c r="G9" s="1228" t="s">
        <v>99</v>
      </c>
      <c r="H9" s="1229"/>
      <c r="I9" s="1229"/>
      <c r="J9" s="1230"/>
      <c r="O9" s="20"/>
      <c r="P9" s="20"/>
      <c r="Q9" s="20"/>
      <c r="R9" s="20"/>
    </row>
    <row r="10" spans="1:19" ht="51">
      <c r="A10" s="1221"/>
      <c r="B10" s="1221"/>
      <c r="C10" s="1059" t="s">
        <v>184</v>
      </c>
      <c r="D10" s="1059" t="s">
        <v>13</v>
      </c>
      <c r="E10" s="1066" t="s">
        <v>1017</v>
      </c>
      <c r="F10" s="1060" t="s">
        <v>202</v>
      </c>
      <c r="G10" s="1059" t="s">
        <v>184</v>
      </c>
      <c r="H10" s="1062" t="s">
        <v>14</v>
      </c>
      <c r="I10" s="1064" t="s">
        <v>109</v>
      </c>
      <c r="J10" s="1059" t="s">
        <v>203</v>
      </c>
    </row>
    <row r="11" spans="1:19">
      <c r="A11" s="1059">
        <v>1</v>
      </c>
      <c r="B11" s="1059">
        <v>2</v>
      </c>
      <c r="C11" s="1059">
        <v>3</v>
      </c>
      <c r="D11" s="1059">
        <v>4</v>
      </c>
      <c r="E11" s="1059">
        <v>5</v>
      </c>
      <c r="F11" s="1060">
        <v>6</v>
      </c>
      <c r="G11" s="1059">
        <v>7</v>
      </c>
      <c r="H11" s="1061">
        <v>8</v>
      </c>
      <c r="I11" s="1059">
        <v>9</v>
      </c>
      <c r="J11" s="1063">
        <v>10</v>
      </c>
      <c r="L11" s="951"/>
      <c r="N11" s="951"/>
    </row>
    <row r="12" spans="1:19" s="659" customFormat="1" ht="15">
      <c r="A12" s="1067">
        <v>1</v>
      </c>
      <c r="B12" s="1073" t="s">
        <v>829</v>
      </c>
      <c r="C12" s="1074">
        <v>318</v>
      </c>
      <c r="D12" s="1074">
        <v>28068</v>
      </c>
      <c r="E12" s="1068">
        <v>242</v>
      </c>
      <c r="F12" s="1068">
        <v>6792456</v>
      </c>
      <c r="G12" s="1068">
        <v>317</v>
      </c>
      <c r="H12" s="1072">
        <v>6172574.2199999988</v>
      </c>
      <c r="I12" s="1068">
        <v>225</v>
      </c>
      <c r="J12" s="1072">
        <v>27433.663199999995</v>
      </c>
      <c r="K12" s="379"/>
      <c r="L12" s="1015"/>
      <c r="M12" s="962"/>
      <c r="N12" s="807"/>
      <c r="O12" s="807"/>
      <c r="P12" s="807"/>
      <c r="Q12" s="807"/>
      <c r="R12" s="958"/>
      <c r="S12" s="955"/>
    </row>
    <row r="13" spans="1:19" s="659" customFormat="1" ht="15">
      <c r="A13" s="1067">
        <v>2</v>
      </c>
      <c r="B13" s="1073" t="s">
        <v>830</v>
      </c>
      <c r="C13" s="1074">
        <v>464</v>
      </c>
      <c r="D13" s="1074">
        <v>35337</v>
      </c>
      <c r="E13" s="1068">
        <v>242</v>
      </c>
      <c r="F13" s="1068">
        <v>8551554</v>
      </c>
      <c r="G13" s="1068">
        <v>466</v>
      </c>
      <c r="H13" s="1072">
        <v>8024918.2649999997</v>
      </c>
      <c r="I13" s="1068">
        <v>225</v>
      </c>
      <c r="J13" s="1072">
        <v>35666.303399999997</v>
      </c>
      <c r="K13" s="379"/>
      <c r="L13" s="1015"/>
      <c r="M13" s="962"/>
      <c r="N13" s="807"/>
      <c r="O13" s="807"/>
      <c r="P13" s="807"/>
      <c r="Q13" s="807"/>
      <c r="R13" s="958"/>
      <c r="S13" s="955"/>
    </row>
    <row r="14" spans="1:19" s="659" customFormat="1" ht="15">
      <c r="A14" s="1067">
        <v>3</v>
      </c>
      <c r="B14" s="1073" t="s">
        <v>831</v>
      </c>
      <c r="C14" s="1074">
        <v>130</v>
      </c>
      <c r="D14" s="1074">
        <v>21162</v>
      </c>
      <c r="E14" s="1068">
        <v>242</v>
      </c>
      <c r="F14" s="1068">
        <v>5121204</v>
      </c>
      <c r="G14" s="1068">
        <v>498</v>
      </c>
      <c r="H14" s="1072">
        <v>6291548.2349999994</v>
      </c>
      <c r="I14" s="1068">
        <v>225</v>
      </c>
      <c r="J14" s="1072">
        <v>27962.436599999997</v>
      </c>
      <c r="K14" s="379"/>
      <c r="L14" s="1015"/>
      <c r="M14" s="962"/>
      <c r="N14" s="807"/>
      <c r="O14" s="807"/>
      <c r="P14" s="807"/>
      <c r="Q14" s="807"/>
      <c r="R14" s="958"/>
      <c r="S14" s="955"/>
    </row>
    <row r="15" spans="1:19" s="659" customFormat="1" ht="15">
      <c r="A15" s="1067">
        <v>4</v>
      </c>
      <c r="B15" s="1067" t="s">
        <v>832</v>
      </c>
      <c r="C15" s="1074">
        <v>230</v>
      </c>
      <c r="D15" s="1074">
        <v>30263</v>
      </c>
      <c r="E15" s="1068">
        <v>242</v>
      </c>
      <c r="F15" s="1068">
        <v>7323646</v>
      </c>
      <c r="G15" s="1068">
        <v>230</v>
      </c>
      <c r="H15" s="1072">
        <v>6323435.9100000001</v>
      </c>
      <c r="I15" s="1068">
        <v>225</v>
      </c>
      <c r="J15" s="1072">
        <v>28104.159599999999</v>
      </c>
      <c r="K15" s="379"/>
      <c r="L15" s="1015"/>
      <c r="M15" s="962"/>
      <c r="N15" s="807"/>
      <c r="O15" s="807"/>
      <c r="P15" s="807"/>
      <c r="Q15" s="807"/>
      <c r="R15" s="958"/>
      <c r="S15" s="955"/>
    </row>
    <row r="16" spans="1:19" s="659" customFormat="1" ht="15">
      <c r="A16" s="1067">
        <v>5</v>
      </c>
      <c r="B16" s="1067" t="s">
        <v>833</v>
      </c>
      <c r="C16" s="1074">
        <v>212</v>
      </c>
      <c r="D16" s="1074">
        <v>25527</v>
      </c>
      <c r="E16" s="1068">
        <v>242</v>
      </c>
      <c r="F16" s="1068">
        <v>6177534</v>
      </c>
      <c r="G16" s="1068">
        <v>212</v>
      </c>
      <c r="H16" s="1072">
        <v>7396621.1099999994</v>
      </c>
      <c r="I16" s="1068">
        <v>225</v>
      </c>
      <c r="J16" s="1072">
        <v>32873.871599999999</v>
      </c>
      <c r="K16" s="379"/>
      <c r="L16" s="1015"/>
      <c r="M16" s="962"/>
      <c r="N16" s="807"/>
      <c r="O16" s="807"/>
      <c r="P16" s="807"/>
      <c r="Q16" s="807"/>
      <c r="R16" s="958"/>
      <c r="S16" s="955"/>
    </row>
    <row r="17" spans="1:19" s="659" customFormat="1" ht="15">
      <c r="A17" s="1067">
        <v>6</v>
      </c>
      <c r="B17" s="1067" t="s">
        <v>834</v>
      </c>
      <c r="C17" s="1074">
        <v>369</v>
      </c>
      <c r="D17" s="1074">
        <v>40434</v>
      </c>
      <c r="E17" s="1068">
        <v>242</v>
      </c>
      <c r="F17" s="1068">
        <v>9785028</v>
      </c>
      <c r="G17" s="1068">
        <v>366</v>
      </c>
      <c r="H17" s="1072">
        <v>9340009.9649999999</v>
      </c>
      <c r="I17" s="1068">
        <v>225</v>
      </c>
      <c r="J17" s="1072">
        <v>41511.155399999996</v>
      </c>
      <c r="K17" s="379"/>
      <c r="L17" s="1015"/>
      <c r="M17" s="962"/>
      <c r="N17" s="807"/>
      <c r="O17" s="807"/>
      <c r="P17" s="807"/>
      <c r="Q17" s="807"/>
      <c r="R17" s="958"/>
      <c r="S17" s="955"/>
    </row>
    <row r="18" spans="1:19" s="659" customFormat="1" ht="15">
      <c r="A18" s="1067">
        <v>7</v>
      </c>
      <c r="B18" s="1067" t="s">
        <v>835</v>
      </c>
      <c r="C18" s="1074">
        <v>231</v>
      </c>
      <c r="D18" s="1074">
        <v>13580</v>
      </c>
      <c r="E18" s="1068">
        <v>242</v>
      </c>
      <c r="F18" s="1068">
        <v>3286360</v>
      </c>
      <c r="G18" s="1068">
        <v>232</v>
      </c>
      <c r="H18" s="1072">
        <v>3340948.6799999997</v>
      </c>
      <c r="I18" s="1068">
        <v>225</v>
      </c>
      <c r="J18" s="1072">
        <v>14848.660799999998</v>
      </c>
      <c r="K18" s="379"/>
      <c r="L18" s="1015"/>
      <c r="M18" s="962"/>
      <c r="N18" s="807"/>
      <c r="O18" s="807"/>
      <c r="P18" s="807"/>
      <c r="Q18" s="807"/>
      <c r="R18" s="958"/>
      <c r="S18" s="955"/>
    </row>
    <row r="19" spans="1:19" s="659" customFormat="1" ht="15">
      <c r="A19" s="1067">
        <v>8</v>
      </c>
      <c r="B19" s="1067" t="s">
        <v>836</v>
      </c>
      <c r="C19" s="1074">
        <v>315</v>
      </c>
      <c r="D19" s="1074">
        <v>35220</v>
      </c>
      <c r="E19" s="1068">
        <v>242</v>
      </c>
      <c r="F19" s="1068">
        <v>8523240</v>
      </c>
      <c r="G19" s="1068">
        <v>316</v>
      </c>
      <c r="H19" s="1072">
        <v>8235157.0049999999</v>
      </c>
      <c r="I19" s="1068">
        <v>225</v>
      </c>
      <c r="J19" s="1072">
        <v>36600.697800000002</v>
      </c>
      <c r="K19" s="379"/>
      <c r="L19" s="1015"/>
      <c r="M19" s="962"/>
      <c r="N19" s="807"/>
      <c r="O19" s="807"/>
      <c r="P19" s="807"/>
      <c r="Q19" s="807"/>
      <c r="R19" s="958"/>
      <c r="S19" s="955"/>
    </row>
    <row r="20" spans="1:19" s="659" customFormat="1" ht="15">
      <c r="A20" s="1067">
        <v>9</v>
      </c>
      <c r="B20" s="1067" t="s">
        <v>837</v>
      </c>
      <c r="C20" s="1074">
        <v>222</v>
      </c>
      <c r="D20" s="1074">
        <v>32371</v>
      </c>
      <c r="E20" s="1068">
        <v>242</v>
      </c>
      <c r="F20" s="1068">
        <v>7833782</v>
      </c>
      <c r="G20" s="1068">
        <v>222</v>
      </c>
      <c r="H20" s="1072">
        <v>6388530.75</v>
      </c>
      <c r="I20" s="1068">
        <v>225</v>
      </c>
      <c r="J20" s="1072">
        <v>28393.47</v>
      </c>
      <c r="K20" s="379"/>
      <c r="L20" s="1015"/>
      <c r="M20" s="962"/>
      <c r="N20" s="807"/>
      <c r="O20" s="807"/>
      <c r="P20" s="807"/>
      <c r="Q20" s="807"/>
      <c r="R20" s="958"/>
      <c r="S20" s="955"/>
    </row>
    <row r="21" spans="1:19" s="659" customFormat="1" ht="15">
      <c r="A21" s="1067">
        <v>10</v>
      </c>
      <c r="B21" s="1067" t="s">
        <v>838</v>
      </c>
      <c r="C21" s="1074">
        <v>290</v>
      </c>
      <c r="D21" s="1074">
        <v>35813</v>
      </c>
      <c r="E21" s="1068">
        <v>242</v>
      </c>
      <c r="F21" s="1068">
        <v>8666746</v>
      </c>
      <c r="G21" s="1068">
        <v>290</v>
      </c>
      <c r="H21" s="1072">
        <v>8301351.4199999999</v>
      </c>
      <c r="I21" s="1068">
        <v>225</v>
      </c>
      <c r="J21" s="1072">
        <v>36894.895199999999</v>
      </c>
      <c r="K21" s="379"/>
      <c r="L21" s="1015"/>
      <c r="M21" s="962"/>
      <c r="N21" s="807"/>
      <c r="O21" s="807"/>
      <c r="P21" s="807"/>
      <c r="Q21" s="807"/>
      <c r="R21" s="958"/>
      <c r="S21" s="955"/>
    </row>
    <row r="22" spans="1:19" s="659" customFormat="1" ht="15">
      <c r="A22" s="1067">
        <v>11</v>
      </c>
      <c r="B22" s="1067" t="s">
        <v>839</v>
      </c>
      <c r="C22" s="1074">
        <v>305</v>
      </c>
      <c r="D22" s="1074">
        <v>24218</v>
      </c>
      <c r="E22" s="1068">
        <v>242</v>
      </c>
      <c r="F22" s="1068">
        <v>5860756</v>
      </c>
      <c r="G22" s="1068">
        <v>307</v>
      </c>
      <c r="H22" s="1072">
        <v>5628724.4249999998</v>
      </c>
      <c r="I22" s="1068">
        <v>225</v>
      </c>
      <c r="J22" s="1072">
        <v>25016.553</v>
      </c>
      <c r="K22" s="379"/>
      <c r="L22" s="1015"/>
      <c r="M22" s="962"/>
      <c r="N22" s="807"/>
      <c r="O22" s="807"/>
      <c r="P22" s="807"/>
      <c r="Q22" s="807"/>
      <c r="R22" s="958"/>
      <c r="S22" s="955"/>
    </row>
    <row r="23" spans="1:19" s="659" customFormat="1" ht="15">
      <c r="A23" s="1067">
        <v>12</v>
      </c>
      <c r="B23" s="1067" t="s">
        <v>869</v>
      </c>
      <c r="C23" s="1074">
        <v>280</v>
      </c>
      <c r="D23" s="1074">
        <v>17522</v>
      </c>
      <c r="E23" s="1068">
        <v>242</v>
      </c>
      <c r="F23" s="1068">
        <v>4240324</v>
      </c>
      <c r="G23" s="1068">
        <v>280</v>
      </c>
      <c r="H23" s="1072">
        <v>3693692.34</v>
      </c>
      <c r="I23" s="1068">
        <v>225</v>
      </c>
      <c r="J23" s="1072">
        <v>16416.410400000001</v>
      </c>
      <c r="K23" s="379"/>
      <c r="L23" s="1015"/>
      <c r="M23" s="962"/>
      <c r="N23" s="807"/>
      <c r="O23" s="807"/>
      <c r="P23" s="807"/>
      <c r="Q23" s="807"/>
      <c r="R23" s="958"/>
      <c r="S23" s="955"/>
    </row>
    <row r="24" spans="1:19" s="659" customFormat="1" ht="15">
      <c r="A24" s="1067">
        <v>13</v>
      </c>
      <c r="B24" s="1067" t="s">
        <v>841</v>
      </c>
      <c r="C24" s="1074">
        <v>344</v>
      </c>
      <c r="D24" s="1074">
        <v>45598</v>
      </c>
      <c r="E24" s="1068">
        <v>242</v>
      </c>
      <c r="F24" s="1068">
        <v>11034716</v>
      </c>
      <c r="G24" s="1068">
        <v>424</v>
      </c>
      <c r="H24" s="1072">
        <v>11136495.6</v>
      </c>
      <c r="I24" s="1068">
        <v>225</v>
      </c>
      <c r="J24" s="1072">
        <v>49495.536</v>
      </c>
      <c r="K24" s="379"/>
      <c r="L24" s="1015"/>
      <c r="M24" s="962"/>
      <c r="N24" s="807"/>
      <c r="O24" s="807"/>
      <c r="P24" s="807"/>
      <c r="Q24" s="807"/>
      <c r="R24" s="958"/>
      <c r="S24" s="955"/>
    </row>
    <row r="25" spans="1:19" s="659" customFormat="1" ht="15">
      <c r="A25" s="1067">
        <v>14</v>
      </c>
      <c r="B25" s="1067" t="s">
        <v>842</v>
      </c>
      <c r="C25" s="1074">
        <v>247</v>
      </c>
      <c r="D25" s="1074">
        <v>25806</v>
      </c>
      <c r="E25" s="1068">
        <v>242</v>
      </c>
      <c r="F25" s="1068">
        <v>6245052</v>
      </c>
      <c r="G25" s="1068">
        <v>248</v>
      </c>
      <c r="H25" s="1072">
        <v>6872783.5799999982</v>
      </c>
      <c r="I25" s="1068">
        <v>225</v>
      </c>
      <c r="J25" s="1072">
        <v>30545.704799999992</v>
      </c>
      <c r="K25" s="379"/>
      <c r="L25" s="1015"/>
      <c r="M25" s="962"/>
      <c r="N25" s="807"/>
      <c r="O25" s="807"/>
      <c r="P25" s="807"/>
      <c r="Q25" s="807"/>
      <c r="R25" s="958"/>
      <c r="S25" s="955"/>
    </row>
    <row r="26" spans="1:19" s="659" customFormat="1" ht="15">
      <c r="A26" s="1067">
        <v>15</v>
      </c>
      <c r="B26" s="1067" t="s">
        <v>843</v>
      </c>
      <c r="C26" s="1074">
        <v>148</v>
      </c>
      <c r="D26" s="1074">
        <v>16771</v>
      </c>
      <c r="E26" s="1068">
        <v>242</v>
      </c>
      <c r="F26" s="1068">
        <v>4058582</v>
      </c>
      <c r="G26" s="1068">
        <v>287</v>
      </c>
      <c r="H26" s="1072">
        <v>3949453.4849999999</v>
      </c>
      <c r="I26" s="1068">
        <v>225</v>
      </c>
      <c r="J26" s="1072">
        <v>17553.1266</v>
      </c>
      <c r="K26" s="379"/>
      <c r="L26" s="1015"/>
      <c r="M26" s="962"/>
      <c r="N26" s="807"/>
      <c r="O26" s="807"/>
      <c r="P26" s="807"/>
      <c r="Q26" s="807"/>
      <c r="R26" s="958"/>
      <c r="S26" s="955"/>
    </row>
    <row r="27" spans="1:19" s="659" customFormat="1" ht="15">
      <c r="A27" s="1067">
        <v>16</v>
      </c>
      <c r="B27" s="1067" t="s">
        <v>844</v>
      </c>
      <c r="C27" s="1074">
        <v>181</v>
      </c>
      <c r="D27" s="1074">
        <v>24029</v>
      </c>
      <c r="E27" s="1068">
        <v>242</v>
      </c>
      <c r="F27" s="1068">
        <v>5815018</v>
      </c>
      <c r="G27" s="1068">
        <v>181</v>
      </c>
      <c r="H27" s="1072">
        <v>5726146.7699999996</v>
      </c>
      <c r="I27" s="1068">
        <v>225</v>
      </c>
      <c r="J27" s="1072">
        <v>25449.5412</v>
      </c>
      <c r="K27" s="379"/>
      <c r="L27" s="1015"/>
      <c r="M27" s="962"/>
      <c r="N27" s="807"/>
      <c r="O27" s="807"/>
      <c r="P27" s="807"/>
      <c r="Q27" s="807"/>
      <c r="R27" s="958"/>
      <c r="S27" s="955"/>
    </row>
    <row r="28" spans="1:19" s="659" customFormat="1" ht="15">
      <c r="A28" s="1067">
        <v>17</v>
      </c>
      <c r="B28" s="1067" t="s">
        <v>845</v>
      </c>
      <c r="C28" s="1074">
        <v>251</v>
      </c>
      <c r="D28" s="1074">
        <v>15613</v>
      </c>
      <c r="E28" s="1068">
        <v>242</v>
      </c>
      <c r="F28" s="1068">
        <v>3778346</v>
      </c>
      <c r="G28" s="1068">
        <v>251</v>
      </c>
      <c r="H28" s="1072">
        <v>4101194.835</v>
      </c>
      <c r="I28" s="1068">
        <v>225</v>
      </c>
      <c r="J28" s="1072">
        <v>18227.532599999999</v>
      </c>
      <c r="K28" s="379"/>
      <c r="L28" s="1015"/>
      <c r="M28" s="962"/>
      <c r="N28" s="807"/>
      <c r="O28" s="807"/>
      <c r="P28" s="807"/>
      <c r="Q28" s="807"/>
      <c r="R28" s="958"/>
      <c r="S28" s="955"/>
    </row>
    <row r="29" spans="1:19" s="659" customFormat="1" ht="15">
      <c r="A29" s="1067">
        <v>18</v>
      </c>
      <c r="B29" s="1067" t="s">
        <v>846</v>
      </c>
      <c r="C29" s="1074">
        <v>216</v>
      </c>
      <c r="D29" s="1074">
        <v>19209</v>
      </c>
      <c r="E29" s="1068">
        <v>242</v>
      </c>
      <c r="F29" s="1068">
        <v>4648578</v>
      </c>
      <c r="G29" s="1068">
        <v>199</v>
      </c>
      <c r="H29" s="1072">
        <v>4230065.0249999994</v>
      </c>
      <c r="I29" s="1068">
        <v>225</v>
      </c>
      <c r="J29" s="1072">
        <v>18800.288999999997</v>
      </c>
      <c r="K29" s="379"/>
      <c r="L29" s="1015"/>
      <c r="M29" s="962"/>
      <c r="N29" s="807"/>
      <c r="O29" s="807"/>
      <c r="P29" s="807"/>
      <c r="Q29" s="807"/>
      <c r="R29" s="958"/>
      <c r="S29" s="955"/>
    </row>
    <row r="30" spans="1:19" s="659" customFormat="1" ht="15">
      <c r="A30" s="1067">
        <v>19</v>
      </c>
      <c r="B30" s="1067" t="s">
        <v>847</v>
      </c>
      <c r="C30" s="1074">
        <v>310</v>
      </c>
      <c r="D30" s="1074">
        <v>38249</v>
      </c>
      <c r="E30" s="1068">
        <v>242</v>
      </c>
      <c r="F30" s="1068">
        <v>9256258</v>
      </c>
      <c r="G30" s="1068">
        <v>309</v>
      </c>
      <c r="H30" s="1072">
        <v>11699478</v>
      </c>
      <c r="I30" s="1068">
        <v>225</v>
      </c>
      <c r="J30" s="1072">
        <v>51997.68</v>
      </c>
      <c r="K30" s="379"/>
      <c r="L30" s="1015"/>
      <c r="M30" s="962"/>
      <c r="N30" s="807"/>
      <c r="O30" s="807"/>
      <c r="P30" s="807"/>
      <c r="Q30" s="807"/>
      <c r="R30" s="958"/>
      <c r="S30" s="955"/>
    </row>
    <row r="31" spans="1:19" s="659" customFormat="1" ht="15">
      <c r="A31" s="1067">
        <v>9</v>
      </c>
      <c r="B31" s="1067" t="s">
        <v>848</v>
      </c>
      <c r="C31" s="1074">
        <v>301</v>
      </c>
      <c r="D31" s="1074">
        <v>28065</v>
      </c>
      <c r="E31" s="1068">
        <v>242</v>
      </c>
      <c r="F31" s="1068">
        <v>6791730</v>
      </c>
      <c r="G31" s="1068">
        <v>298</v>
      </c>
      <c r="H31" s="1072">
        <v>6566661.8999999994</v>
      </c>
      <c r="I31" s="1068">
        <v>225</v>
      </c>
      <c r="J31" s="1072">
        <v>29185.163999999997</v>
      </c>
      <c r="K31" s="379"/>
      <c r="L31" s="1015"/>
      <c r="M31" s="962"/>
      <c r="N31" s="807"/>
      <c r="O31" s="807"/>
      <c r="P31" s="807"/>
      <c r="Q31" s="807"/>
      <c r="R31" s="958"/>
      <c r="S31" s="955"/>
    </row>
    <row r="32" spans="1:19" s="659" customFormat="1" ht="15">
      <c r="A32" s="1067">
        <v>21</v>
      </c>
      <c r="B32" s="1067" t="s">
        <v>849</v>
      </c>
      <c r="C32" s="1074">
        <v>371</v>
      </c>
      <c r="D32" s="1074">
        <v>27088</v>
      </c>
      <c r="E32" s="1068">
        <v>242</v>
      </c>
      <c r="F32" s="1068">
        <v>6555296</v>
      </c>
      <c r="G32" s="1068">
        <v>371</v>
      </c>
      <c r="H32" s="1072">
        <v>6491231.0549999997</v>
      </c>
      <c r="I32" s="1068">
        <v>225</v>
      </c>
      <c r="J32" s="1072">
        <v>28849.915799999999</v>
      </c>
      <c r="K32" s="379"/>
      <c r="L32" s="1015"/>
      <c r="M32" s="962"/>
      <c r="N32" s="807"/>
      <c r="O32" s="807"/>
      <c r="P32" s="807"/>
      <c r="Q32" s="807"/>
      <c r="R32" s="958"/>
      <c r="S32" s="955"/>
    </row>
    <row r="33" spans="1:19">
      <c r="A33" s="1065" t="s">
        <v>15</v>
      </c>
      <c r="B33" s="1069"/>
      <c r="C33" s="1070">
        <v>5735</v>
      </c>
      <c r="D33" s="1071">
        <v>579943</v>
      </c>
      <c r="E33" s="1068">
        <v>242</v>
      </c>
      <c r="F33" s="1071">
        <v>140346206</v>
      </c>
      <c r="G33" s="1071">
        <v>6304</v>
      </c>
      <c r="H33" s="1071">
        <v>139911022.57499999</v>
      </c>
      <c r="I33" s="1071">
        <v>225</v>
      </c>
      <c r="J33" s="1071">
        <v>621826.76699999999</v>
      </c>
      <c r="K33" s="379"/>
      <c r="L33" s="981"/>
      <c r="M33" s="807"/>
      <c r="N33" s="807"/>
      <c r="O33" s="807"/>
      <c r="P33" s="807"/>
      <c r="Q33" s="807"/>
      <c r="R33" s="958"/>
      <c r="S33" s="807"/>
    </row>
    <row r="34" spans="1:19">
      <c r="A34" s="11"/>
      <c r="B34" s="27"/>
      <c r="C34" s="11"/>
      <c r="D34" s="20"/>
      <c r="E34" s="20"/>
      <c r="F34" s="20"/>
      <c r="G34" s="670"/>
      <c r="H34" s="670"/>
      <c r="I34" s="20"/>
      <c r="J34" s="20"/>
      <c r="L34" s="20"/>
      <c r="R34" s="379"/>
    </row>
    <row r="35" spans="1:19" ht="12.75" customHeight="1">
      <c r="A35" s="11"/>
      <c r="B35" s="27"/>
      <c r="C35" s="11"/>
      <c r="D35" s="20"/>
      <c r="E35" s="20"/>
      <c r="F35" s="1016"/>
      <c r="G35" s="670"/>
      <c r="H35" s="670"/>
      <c r="I35" s="20"/>
      <c r="J35" s="20"/>
      <c r="L35" s="20"/>
      <c r="R35" s="379"/>
    </row>
    <row r="36" spans="1:19" s="1012" customFormat="1" ht="12.75" customHeight="1">
      <c r="A36" s="11"/>
      <c r="B36" s="27"/>
      <c r="C36" s="11"/>
      <c r="D36" s="20"/>
      <c r="E36" s="20"/>
      <c r="F36" s="1016"/>
      <c r="G36" s="670"/>
      <c r="H36" s="670"/>
      <c r="I36" s="20"/>
      <c r="J36" s="20"/>
      <c r="L36" s="20"/>
      <c r="R36" s="379"/>
    </row>
    <row r="37" spans="1:19" ht="12.75" customHeight="1">
      <c r="A37" s="11"/>
      <c r="B37" s="27"/>
      <c r="C37" s="11"/>
      <c r="D37" s="20"/>
      <c r="E37" s="20"/>
      <c r="F37" s="20"/>
      <c r="G37" s="670"/>
      <c r="H37" s="670"/>
      <c r="I37" s="20"/>
      <c r="J37" s="20"/>
      <c r="L37" s="20"/>
    </row>
    <row r="38" spans="1:19" ht="15.75" customHeight="1">
      <c r="A38" s="356" t="s">
        <v>18</v>
      </c>
      <c r="B38" s="368"/>
      <c r="C38" s="478"/>
      <c r="D38" s="356"/>
      <c r="E38" s="369"/>
      <c r="G38" s="1086" t="s">
        <v>1058</v>
      </c>
      <c r="H38" s="1086"/>
      <c r="I38" s="1086"/>
      <c r="J38" s="1086"/>
      <c r="K38" s="1086"/>
      <c r="L38" s="20"/>
    </row>
    <row r="39" spans="1:19" ht="12.75" customHeight="1">
      <c r="A39" s="371"/>
      <c r="B39" s="372"/>
      <c r="C39" s="682"/>
      <c r="D39" s="373"/>
      <c r="E39" s="370"/>
      <c r="F39" s="374"/>
      <c r="G39" s="1086"/>
      <c r="H39" s="1086"/>
      <c r="I39" s="1086"/>
      <c r="J39" s="1086"/>
      <c r="K39" s="1086"/>
      <c r="L39" s="20"/>
    </row>
    <row r="40" spans="1:19" ht="12.75" customHeight="1">
      <c r="A40" s="371"/>
      <c r="B40" s="372"/>
      <c r="C40" s="682"/>
      <c r="D40" s="373"/>
      <c r="E40" s="370"/>
      <c r="F40" s="374"/>
      <c r="G40" s="1086"/>
      <c r="H40" s="1086"/>
      <c r="I40" s="1086"/>
      <c r="J40" s="1086"/>
      <c r="K40" s="1086"/>
    </row>
    <row r="41" spans="1:19" ht="12.75" customHeight="1">
      <c r="A41" s="355"/>
      <c r="B41" s="355"/>
      <c r="D41" s="355"/>
      <c r="E41" s="355"/>
      <c r="F41" s="374"/>
      <c r="G41" s="1086"/>
      <c r="H41" s="1086"/>
      <c r="I41" s="1086"/>
      <c r="J41" s="1086"/>
      <c r="K41" s="1086"/>
    </row>
    <row r="42" spans="1:19">
      <c r="A42" s="269"/>
      <c r="B42" s="269"/>
      <c r="D42" s="269"/>
      <c r="E42" s="269"/>
      <c r="F42" s="269"/>
      <c r="I42" s="269"/>
      <c r="J42" s="269"/>
    </row>
    <row r="43" spans="1:19">
      <c r="A43" s="269"/>
      <c r="B43" s="269"/>
      <c r="D43" s="269"/>
      <c r="E43" s="269"/>
      <c r="F43" s="269"/>
      <c r="I43" s="269"/>
      <c r="J43" s="269"/>
    </row>
    <row r="44" spans="1:19">
      <c r="A44" s="269"/>
      <c r="B44" s="269"/>
      <c r="D44" s="269"/>
      <c r="E44" s="269"/>
      <c r="F44" s="269"/>
      <c r="I44" s="269"/>
      <c r="J44" s="269"/>
    </row>
    <row r="45" spans="1:19">
      <c r="A45" s="269"/>
      <c r="B45" s="269"/>
      <c r="D45" s="269"/>
      <c r="E45" s="269"/>
      <c r="F45" s="269"/>
      <c r="I45" s="269"/>
      <c r="J45" s="269"/>
    </row>
    <row r="47" spans="1:19">
      <c r="A47" s="1227"/>
      <c r="B47" s="1227"/>
      <c r="C47" s="1227"/>
      <c r="D47" s="1227"/>
      <c r="E47" s="1227"/>
      <c r="F47" s="1227"/>
      <c r="G47" s="1227"/>
      <c r="H47" s="1227"/>
      <c r="I47" s="1227"/>
      <c r="J47" s="1227"/>
    </row>
  </sheetData>
  <mergeCells count="12">
    <mergeCell ref="A47:J47"/>
    <mergeCell ref="G38:K41"/>
    <mergeCell ref="A9:A10"/>
    <mergeCell ref="B9:B10"/>
    <mergeCell ref="C9:F9"/>
    <mergeCell ref="G9:J9"/>
    <mergeCell ref="E1:I1"/>
    <mergeCell ref="A2:J2"/>
    <mergeCell ref="A3:J3"/>
    <mergeCell ref="A5:J5"/>
    <mergeCell ref="A8:B8"/>
    <mergeCell ref="H8:J8"/>
  </mergeCells>
  <printOptions horizontalCentered="1"/>
  <pageMargins left="0.70866141732283505" right="0.70866141732283505" top="0.23622047244094499" bottom="0" header="0.31496062992126" footer="0.31496062992126"/>
  <pageSetup paperSize="5" scale="97" orientation="landscape" r:id="rId1"/>
  <colBreaks count="1" manualBreakCount="1">
    <brk id="10" max="40" man="1"/>
  </colBreaks>
</worksheet>
</file>

<file path=xl/worksheets/sheet16.xml><?xml version="1.0" encoding="utf-8"?>
<worksheet xmlns="http://schemas.openxmlformats.org/spreadsheetml/2006/main" xmlns:r="http://schemas.openxmlformats.org/officeDocument/2006/relationships">
  <sheetPr>
    <pageSetUpPr fitToPage="1"/>
  </sheetPr>
  <dimension ref="A1:P47"/>
  <sheetViews>
    <sheetView view="pageBreakPreview" topLeftCell="A22" zoomScale="90" zoomScaleSheetLayoutView="90" workbookViewId="0">
      <selection activeCell="G38" sqref="G38:K41"/>
    </sheetView>
  </sheetViews>
  <sheetFormatPr defaultColWidth="9.140625" defaultRowHeight="12.75"/>
  <cols>
    <col min="1" max="1" width="7.42578125" style="15" customWidth="1"/>
    <col min="2" max="2" width="17.140625" style="15"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c r="E1" s="1119"/>
      <c r="F1" s="1119"/>
      <c r="G1" s="1119"/>
      <c r="H1" s="1119"/>
      <c r="I1" s="1119"/>
      <c r="J1" s="120" t="s">
        <v>375</v>
      </c>
    </row>
    <row r="2" spans="1:16" customFormat="1" ht="15">
      <c r="A2" s="1210" t="s">
        <v>0</v>
      </c>
      <c r="B2" s="1210"/>
      <c r="C2" s="1210"/>
      <c r="D2" s="1210"/>
      <c r="E2" s="1210"/>
      <c r="F2" s="1210"/>
      <c r="G2" s="1210"/>
      <c r="H2" s="1210"/>
      <c r="I2" s="1210"/>
      <c r="J2" s="1210"/>
    </row>
    <row r="3" spans="1:16" customFormat="1" ht="20.25">
      <c r="A3" s="1116" t="s">
        <v>655</v>
      </c>
      <c r="B3" s="1116"/>
      <c r="C3" s="1116"/>
      <c r="D3" s="1116"/>
      <c r="E3" s="1116"/>
      <c r="F3" s="1116"/>
      <c r="G3" s="1116"/>
      <c r="H3" s="1116"/>
      <c r="I3" s="1116"/>
      <c r="J3" s="1116"/>
    </row>
    <row r="4" spans="1:16" customFormat="1" ht="14.25" customHeight="1"/>
    <row r="5" spans="1:16" ht="19.5" customHeight="1">
      <c r="A5" s="1211" t="s">
        <v>704</v>
      </c>
      <c r="B5" s="1211"/>
      <c r="C5" s="1211"/>
      <c r="D5" s="1211"/>
      <c r="E5" s="1211"/>
      <c r="F5" s="1211"/>
      <c r="G5" s="1211"/>
      <c r="H5" s="1211"/>
      <c r="I5" s="1211"/>
      <c r="J5" s="1211"/>
    </row>
    <row r="6" spans="1:16" ht="13.5" customHeight="1">
      <c r="A6" s="1"/>
      <c r="B6" s="1"/>
      <c r="C6" s="1"/>
      <c r="D6" s="1"/>
      <c r="E6" s="1"/>
      <c r="F6" s="1"/>
      <c r="G6" s="1"/>
      <c r="H6" s="1"/>
      <c r="I6" s="1"/>
      <c r="J6" s="1"/>
    </row>
    <row r="7" spans="1:16" ht="0.75" customHeight="1"/>
    <row r="8" spans="1:16">
      <c r="A8" s="1118" t="s">
        <v>966</v>
      </c>
      <c r="B8" s="1118"/>
      <c r="C8" s="28"/>
      <c r="H8" s="1214" t="s">
        <v>1015</v>
      </c>
      <c r="I8" s="1214"/>
      <c r="J8" s="1214"/>
    </row>
    <row r="9" spans="1:16">
      <c r="A9" s="1100" t="s">
        <v>2</v>
      </c>
      <c r="B9" s="1100" t="s">
        <v>3</v>
      </c>
      <c r="C9" s="1121" t="s">
        <v>672</v>
      </c>
      <c r="D9" s="1138"/>
      <c r="E9" s="1138"/>
      <c r="F9" s="1122"/>
      <c r="G9" s="1121" t="s">
        <v>99</v>
      </c>
      <c r="H9" s="1138"/>
      <c r="I9" s="1138"/>
      <c r="J9" s="1122"/>
      <c r="O9" s="20"/>
      <c r="P9" s="20"/>
    </row>
    <row r="10" spans="1:16" ht="77.45" customHeight="1">
      <c r="A10" s="1100"/>
      <c r="B10" s="1100"/>
      <c r="C10" s="5" t="s">
        <v>184</v>
      </c>
      <c r="D10" s="5" t="s">
        <v>13</v>
      </c>
      <c r="E10" s="213" t="s">
        <v>671</v>
      </c>
      <c r="F10" s="7" t="s">
        <v>202</v>
      </c>
      <c r="G10" s="5" t="s">
        <v>184</v>
      </c>
      <c r="H10" s="22" t="s">
        <v>14</v>
      </c>
      <c r="I10" s="95" t="s">
        <v>109</v>
      </c>
      <c r="J10" s="5" t="s">
        <v>203</v>
      </c>
    </row>
    <row r="11" spans="1:16">
      <c r="A11" s="5">
        <v>1</v>
      </c>
      <c r="B11" s="5">
        <v>2</v>
      </c>
      <c r="C11" s="5">
        <v>3</v>
      </c>
      <c r="D11" s="5">
        <v>4</v>
      </c>
      <c r="E11" s="5">
        <v>5</v>
      </c>
      <c r="F11" s="7">
        <v>6</v>
      </c>
      <c r="G11" s="5">
        <v>7</v>
      </c>
      <c r="H11" s="91">
        <v>8</v>
      </c>
      <c r="I11" s="5">
        <v>9</v>
      </c>
      <c r="J11" s="5">
        <v>10</v>
      </c>
    </row>
    <row r="12" spans="1:16">
      <c r="A12" s="365">
        <v>1</v>
      </c>
      <c r="B12" s="365" t="s">
        <v>829</v>
      </c>
      <c r="C12" s="527">
        <v>0</v>
      </c>
      <c r="D12" s="527">
        <v>0</v>
      </c>
      <c r="E12" s="527">
        <v>0</v>
      </c>
      <c r="F12" s="529">
        <v>0</v>
      </c>
      <c r="G12" s="527">
        <v>0</v>
      </c>
      <c r="H12" s="535">
        <v>0</v>
      </c>
      <c r="I12" s="530">
        <v>0</v>
      </c>
      <c r="J12" s="527">
        <v>0</v>
      </c>
    </row>
    <row r="13" spans="1:16">
      <c r="A13" s="365">
        <v>2</v>
      </c>
      <c r="B13" s="365" t="s">
        <v>830</v>
      </c>
      <c r="C13" s="527">
        <v>0</v>
      </c>
      <c r="D13" s="527">
        <v>0</v>
      </c>
      <c r="E13" s="527">
        <v>0</v>
      </c>
      <c r="F13" s="529">
        <v>0</v>
      </c>
      <c r="G13" s="527">
        <v>0</v>
      </c>
      <c r="H13" s="535">
        <v>0</v>
      </c>
      <c r="I13" s="530">
        <v>0</v>
      </c>
      <c r="J13" s="527">
        <v>0</v>
      </c>
      <c r="K13" s="20"/>
      <c r="L13" s="20"/>
      <c r="M13" s="20"/>
      <c r="N13" s="20"/>
      <c r="O13" s="20"/>
    </row>
    <row r="14" spans="1:16" s="222" customFormat="1">
      <c r="A14" s="658">
        <v>3</v>
      </c>
      <c r="B14" s="658" t="s">
        <v>831</v>
      </c>
      <c r="C14" s="674">
        <v>9</v>
      </c>
      <c r="D14" s="674">
        <v>1555</v>
      </c>
      <c r="E14" s="674">
        <v>302</v>
      </c>
      <c r="F14" s="675">
        <v>469610</v>
      </c>
      <c r="G14" s="674">
        <v>9</v>
      </c>
      <c r="H14" s="535">
        <v>145448</v>
      </c>
      <c r="I14" s="676">
        <v>235</v>
      </c>
      <c r="J14" s="1034">
        <f>H14/I14</f>
        <v>618.92765957446807</v>
      </c>
      <c r="K14" s="957"/>
      <c r="L14" s="608"/>
      <c r="M14" s="608"/>
      <c r="N14" s="608"/>
      <c r="O14" s="608"/>
    </row>
    <row r="15" spans="1:16">
      <c r="A15" s="365">
        <v>4</v>
      </c>
      <c r="B15" s="365" t="s">
        <v>832</v>
      </c>
      <c r="C15" s="527">
        <v>0</v>
      </c>
      <c r="D15" s="527">
        <v>0</v>
      </c>
      <c r="E15" s="527">
        <v>0</v>
      </c>
      <c r="F15" s="529">
        <v>0</v>
      </c>
      <c r="G15" s="527">
        <v>0</v>
      </c>
      <c r="H15" s="535"/>
      <c r="I15" s="530">
        <v>0</v>
      </c>
      <c r="J15" s="527">
        <v>0</v>
      </c>
      <c r="K15" s="957"/>
      <c r="L15" s="20"/>
      <c r="M15" s="20"/>
      <c r="N15" s="20"/>
      <c r="O15" s="20"/>
    </row>
    <row r="16" spans="1:16">
      <c r="A16" s="365">
        <v>5</v>
      </c>
      <c r="B16" s="365" t="s">
        <v>833</v>
      </c>
      <c r="C16" s="525">
        <v>26</v>
      </c>
      <c r="D16" s="525">
        <v>3860</v>
      </c>
      <c r="E16" s="525">
        <v>302</v>
      </c>
      <c r="F16" s="531">
        <v>1165720</v>
      </c>
      <c r="G16" s="525">
        <v>26</v>
      </c>
      <c r="H16" s="535">
        <v>248230</v>
      </c>
      <c r="I16" s="482">
        <v>235</v>
      </c>
      <c r="J16" s="1034">
        <f>H16/I16</f>
        <v>1056.2978723404256</v>
      </c>
      <c r="K16" s="957"/>
      <c r="L16" s="20"/>
      <c r="M16" s="20"/>
      <c r="N16" s="20"/>
      <c r="O16" s="20"/>
    </row>
    <row r="17" spans="1:10">
      <c r="A17" s="365">
        <v>6</v>
      </c>
      <c r="B17" s="365" t="s">
        <v>834</v>
      </c>
      <c r="C17" s="527">
        <v>0</v>
      </c>
      <c r="D17" s="527">
        <v>0</v>
      </c>
      <c r="E17" s="527">
        <v>0</v>
      </c>
      <c r="F17" s="529">
        <v>0</v>
      </c>
      <c r="G17" s="527">
        <v>0</v>
      </c>
      <c r="H17" s="535">
        <v>0</v>
      </c>
      <c r="I17" s="530">
        <v>0</v>
      </c>
      <c r="J17" s="763">
        <v>0</v>
      </c>
    </row>
    <row r="18" spans="1:10" s="269" customFormat="1">
      <c r="A18" s="365">
        <v>7</v>
      </c>
      <c r="B18" s="365" t="s">
        <v>835</v>
      </c>
      <c r="C18" s="527">
        <v>0</v>
      </c>
      <c r="D18" s="527">
        <v>0</v>
      </c>
      <c r="E18" s="527">
        <v>0</v>
      </c>
      <c r="F18" s="529">
        <v>0</v>
      </c>
      <c r="G18" s="527">
        <v>0</v>
      </c>
      <c r="H18" s="535">
        <v>0</v>
      </c>
      <c r="I18" s="530">
        <v>0</v>
      </c>
      <c r="J18" s="763">
        <v>0</v>
      </c>
    </row>
    <row r="19" spans="1:10" s="269" customFormat="1">
      <c r="A19" s="365">
        <v>8</v>
      </c>
      <c r="B19" s="365" t="s">
        <v>836</v>
      </c>
      <c r="C19" s="527">
        <v>0</v>
      </c>
      <c r="D19" s="527">
        <v>0</v>
      </c>
      <c r="E19" s="527">
        <v>0</v>
      </c>
      <c r="F19" s="529">
        <v>0</v>
      </c>
      <c r="G19" s="527">
        <v>0</v>
      </c>
      <c r="H19" s="535">
        <v>0</v>
      </c>
      <c r="I19" s="530">
        <v>0</v>
      </c>
      <c r="J19" s="763">
        <v>0</v>
      </c>
    </row>
    <row r="20" spans="1:10" s="269" customFormat="1">
      <c r="A20" s="365">
        <v>9</v>
      </c>
      <c r="B20" s="365" t="s">
        <v>837</v>
      </c>
      <c r="C20" s="527">
        <v>0</v>
      </c>
      <c r="D20" s="527">
        <v>0</v>
      </c>
      <c r="E20" s="527">
        <v>0</v>
      </c>
      <c r="F20" s="529">
        <v>0</v>
      </c>
      <c r="G20" s="527">
        <v>0</v>
      </c>
      <c r="H20" s="535"/>
      <c r="I20" s="530">
        <v>0</v>
      </c>
      <c r="J20" s="532">
        <v>0</v>
      </c>
    </row>
    <row r="21" spans="1:10" s="269" customFormat="1">
      <c r="A21" s="365">
        <v>10</v>
      </c>
      <c r="B21" s="365" t="s">
        <v>838</v>
      </c>
      <c r="C21" s="527">
        <v>0</v>
      </c>
      <c r="D21" s="527">
        <v>0</v>
      </c>
      <c r="E21" s="527">
        <v>0</v>
      </c>
      <c r="F21" s="529">
        <v>0</v>
      </c>
      <c r="G21" s="527">
        <v>0</v>
      </c>
      <c r="H21" s="535">
        <v>0</v>
      </c>
      <c r="I21" s="530">
        <v>0</v>
      </c>
      <c r="J21" s="532">
        <v>0</v>
      </c>
    </row>
    <row r="22" spans="1:10" s="269" customFormat="1">
      <c r="A22" s="365">
        <v>11</v>
      </c>
      <c r="B22" s="365" t="s">
        <v>839</v>
      </c>
      <c r="C22" s="527">
        <v>0</v>
      </c>
      <c r="D22" s="527">
        <v>0</v>
      </c>
      <c r="E22" s="527">
        <v>0</v>
      </c>
      <c r="F22" s="529">
        <v>0</v>
      </c>
      <c r="G22" s="527">
        <v>0</v>
      </c>
      <c r="H22" s="535">
        <v>0</v>
      </c>
      <c r="I22" s="530">
        <v>0</v>
      </c>
      <c r="J22" s="532">
        <v>0</v>
      </c>
    </row>
    <row r="23" spans="1:10" s="269" customFormat="1">
      <c r="A23" s="365">
        <v>12</v>
      </c>
      <c r="B23" s="365" t="s">
        <v>869</v>
      </c>
      <c r="C23" s="527">
        <v>0</v>
      </c>
      <c r="D23" s="527">
        <v>0</v>
      </c>
      <c r="E23" s="527">
        <v>0</v>
      </c>
      <c r="F23" s="529">
        <v>0</v>
      </c>
      <c r="G23" s="527">
        <v>0</v>
      </c>
      <c r="H23" s="535">
        <v>0</v>
      </c>
      <c r="I23" s="530">
        <v>0</v>
      </c>
      <c r="J23" s="532">
        <v>0</v>
      </c>
    </row>
    <row r="24" spans="1:10" s="269" customFormat="1">
      <c r="A24" s="365">
        <v>13</v>
      </c>
      <c r="B24" s="365" t="s">
        <v>841</v>
      </c>
      <c r="C24" s="527">
        <v>0</v>
      </c>
      <c r="D24" s="527">
        <v>0</v>
      </c>
      <c r="E24" s="527">
        <v>0</v>
      </c>
      <c r="F24" s="529">
        <v>0</v>
      </c>
      <c r="G24" s="527">
        <v>0</v>
      </c>
      <c r="H24" s="535">
        <v>0</v>
      </c>
      <c r="I24" s="530">
        <v>0</v>
      </c>
      <c r="J24" s="532">
        <v>0</v>
      </c>
    </row>
    <row r="25" spans="1:10" s="269" customFormat="1">
      <c r="A25" s="365">
        <v>14</v>
      </c>
      <c r="B25" s="365" t="s">
        <v>842</v>
      </c>
      <c r="C25" s="527">
        <v>0</v>
      </c>
      <c r="D25" s="527">
        <v>0</v>
      </c>
      <c r="E25" s="527">
        <v>0</v>
      </c>
      <c r="F25" s="529">
        <v>0</v>
      </c>
      <c r="G25" s="527">
        <v>0</v>
      </c>
      <c r="H25" s="535">
        <v>0</v>
      </c>
      <c r="I25" s="530">
        <v>0</v>
      </c>
      <c r="J25" s="532">
        <v>0</v>
      </c>
    </row>
    <row r="26" spans="1:10" s="269" customFormat="1">
      <c r="A26" s="365">
        <v>15</v>
      </c>
      <c r="B26" s="365" t="s">
        <v>843</v>
      </c>
      <c r="C26" s="527">
        <v>0</v>
      </c>
      <c r="D26" s="527">
        <v>0</v>
      </c>
      <c r="E26" s="527">
        <v>0</v>
      </c>
      <c r="F26" s="529">
        <v>0</v>
      </c>
      <c r="G26" s="527">
        <v>0</v>
      </c>
      <c r="H26" s="535">
        <v>0</v>
      </c>
      <c r="I26" s="530">
        <v>0</v>
      </c>
      <c r="J26" s="532">
        <v>0</v>
      </c>
    </row>
    <row r="27" spans="1:10">
      <c r="A27" s="365">
        <v>16</v>
      </c>
      <c r="B27" s="365" t="s">
        <v>844</v>
      </c>
      <c r="C27" s="527">
        <v>0</v>
      </c>
      <c r="D27" s="527">
        <v>0</v>
      </c>
      <c r="E27" s="527">
        <v>0</v>
      </c>
      <c r="F27" s="529">
        <v>0</v>
      </c>
      <c r="G27" s="527">
        <v>0</v>
      </c>
      <c r="H27" s="535">
        <v>0</v>
      </c>
      <c r="I27" s="530">
        <v>0</v>
      </c>
      <c r="J27" s="532">
        <v>0</v>
      </c>
    </row>
    <row r="28" spans="1:10">
      <c r="A28" s="365">
        <v>17</v>
      </c>
      <c r="B28" s="365" t="s">
        <v>845</v>
      </c>
      <c r="C28" s="527">
        <v>0</v>
      </c>
      <c r="D28" s="527">
        <v>0</v>
      </c>
      <c r="E28" s="527">
        <v>0</v>
      </c>
      <c r="F28" s="529">
        <v>0</v>
      </c>
      <c r="G28" s="527">
        <v>0</v>
      </c>
      <c r="H28" s="535">
        <v>0</v>
      </c>
      <c r="I28" s="530">
        <v>0</v>
      </c>
      <c r="J28" s="532">
        <v>0</v>
      </c>
    </row>
    <row r="29" spans="1:10">
      <c r="A29" s="365">
        <v>18</v>
      </c>
      <c r="B29" s="365" t="s">
        <v>846</v>
      </c>
      <c r="C29" s="527">
        <v>0</v>
      </c>
      <c r="D29" s="527">
        <v>0</v>
      </c>
      <c r="E29" s="527">
        <v>0</v>
      </c>
      <c r="F29" s="529">
        <v>0</v>
      </c>
      <c r="G29" s="527">
        <v>0</v>
      </c>
      <c r="H29" s="535">
        <v>0</v>
      </c>
      <c r="I29" s="530">
        <v>0</v>
      </c>
      <c r="J29" s="532">
        <v>0</v>
      </c>
    </row>
    <row r="30" spans="1:10">
      <c r="A30" s="365">
        <v>19</v>
      </c>
      <c r="B30" s="365" t="s">
        <v>847</v>
      </c>
      <c r="C30" s="527">
        <v>0</v>
      </c>
      <c r="D30" s="527">
        <v>0</v>
      </c>
      <c r="E30" s="527">
        <v>0</v>
      </c>
      <c r="F30" s="529">
        <v>0</v>
      </c>
      <c r="G30" s="527">
        <v>0</v>
      </c>
      <c r="H30" s="535">
        <v>0</v>
      </c>
      <c r="I30" s="530">
        <v>0</v>
      </c>
      <c r="J30" s="532">
        <v>0</v>
      </c>
    </row>
    <row r="31" spans="1:10">
      <c r="A31" s="365">
        <v>20</v>
      </c>
      <c r="B31" s="365" t="s">
        <v>848</v>
      </c>
      <c r="C31" s="527">
        <v>0</v>
      </c>
      <c r="D31" s="527">
        <v>0</v>
      </c>
      <c r="E31" s="527">
        <v>0</v>
      </c>
      <c r="F31" s="529">
        <v>0</v>
      </c>
      <c r="G31" s="527">
        <v>0</v>
      </c>
      <c r="H31" s="535">
        <v>0</v>
      </c>
      <c r="I31" s="530">
        <v>0</v>
      </c>
      <c r="J31" s="532">
        <v>0</v>
      </c>
    </row>
    <row r="32" spans="1:10">
      <c r="A32" s="365">
        <v>21</v>
      </c>
      <c r="B32" s="365" t="s">
        <v>849</v>
      </c>
      <c r="C32" s="527">
        <v>0</v>
      </c>
      <c r="D32" s="527">
        <v>0</v>
      </c>
      <c r="E32" s="527">
        <v>0</v>
      </c>
      <c r="F32" s="529">
        <v>0</v>
      </c>
      <c r="G32" s="527">
        <v>0</v>
      </c>
      <c r="H32" s="535">
        <v>0</v>
      </c>
      <c r="I32" s="530">
        <v>0</v>
      </c>
      <c r="J32" s="532">
        <v>0</v>
      </c>
    </row>
    <row r="33" spans="1:11">
      <c r="A33" s="265" t="s">
        <v>15</v>
      </c>
      <c r="B33" s="498"/>
      <c r="C33" s="525">
        <v>35</v>
      </c>
      <c r="D33" s="525">
        <v>5415</v>
      </c>
      <c r="E33" s="525">
        <v>302</v>
      </c>
      <c r="F33" s="525">
        <v>1635330</v>
      </c>
      <c r="G33" s="525">
        <v>35</v>
      </c>
      <c r="H33" s="525">
        <f>SUM(H12:H32)</f>
        <v>393678</v>
      </c>
      <c r="I33" s="525">
        <v>235</v>
      </c>
      <c r="J33" s="526">
        <f>SUM(J12:J32)</f>
        <v>1675.2255319148935</v>
      </c>
    </row>
    <row r="34" spans="1:11">
      <c r="A34" s="11"/>
      <c r="B34" s="27"/>
      <c r="C34" s="27"/>
      <c r="D34" s="20"/>
      <c r="E34" s="20"/>
      <c r="F34" s="20"/>
      <c r="G34" s="20"/>
      <c r="H34" s="20"/>
      <c r="I34" s="20"/>
      <c r="J34" s="20"/>
    </row>
    <row r="35" spans="1:11">
      <c r="A35" s="11"/>
      <c r="B35" s="27"/>
      <c r="C35" s="27"/>
      <c r="D35" s="20"/>
      <c r="E35" s="20"/>
      <c r="F35" s="20"/>
      <c r="G35" s="20"/>
      <c r="H35" s="20"/>
      <c r="I35" s="20"/>
      <c r="J35" s="20"/>
    </row>
    <row r="36" spans="1:11" s="1012" customFormat="1">
      <c r="A36" s="11"/>
      <c r="B36" s="27"/>
      <c r="C36" s="27"/>
      <c r="D36" s="20"/>
      <c r="E36" s="20"/>
      <c r="F36" s="20"/>
      <c r="G36" s="20"/>
      <c r="H36" s="20"/>
      <c r="I36" s="20"/>
      <c r="J36" s="20"/>
    </row>
    <row r="37" spans="1:11">
      <c r="A37" s="11"/>
      <c r="B37" s="27"/>
      <c r="C37" s="27"/>
      <c r="D37" s="20"/>
      <c r="E37" s="20"/>
      <c r="F37" s="20"/>
      <c r="G37" s="20"/>
      <c r="H37" s="20"/>
      <c r="I37" s="20"/>
      <c r="J37" s="20"/>
    </row>
    <row r="38" spans="1:11" ht="15.75" customHeight="1">
      <c r="A38" s="356" t="s">
        <v>18</v>
      </c>
      <c r="B38" s="368"/>
      <c r="C38" s="356"/>
      <c r="D38" s="356"/>
      <c r="E38" s="369"/>
      <c r="G38" s="1086" t="s">
        <v>1058</v>
      </c>
      <c r="H38" s="1086"/>
      <c r="I38" s="1086"/>
      <c r="J38" s="1086"/>
      <c r="K38" s="1086"/>
    </row>
    <row r="39" spans="1:11" ht="12.75" customHeight="1">
      <c r="A39" s="371"/>
      <c r="B39" s="372"/>
      <c r="C39" s="373"/>
      <c r="D39" s="373"/>
      <c r="E39" s="370"/>
      <c r="F39" s="374"/>
      <c r="G39" s="1086"/>
      <c r="H39" s="1086"/>
      <c r="I39" s="1086"/>
      <c r="J39" s="1086"/>
      <c r="K39" s="1086"/>
    </row>
    <row r="40" spans="1:11" ht="12.75" customHeight="1">
      <c r="A40" s="371"/>
      <c r="B40" s="372"/>
      <c r="C40" s="373"/>
      <c r="D40" s="373"/>
      <c r="E40" s="370"/>
      <c r="F40" s="374"/>
      <c r="G40" s="1086"/>
      <c r="H40" s="1086"/>
      <c r="I40" s="1086"/>
      <c r="J40" s="1086"/>
      <c r="K40" s="1086"/>
    </row>
    <row r="41" spans="1:11" ht="12.75" customHeight="1">
      <c r="A41" s="355"/>
      <c r="B41" s="355"/>
      <c r="C41" s="355"/>
      <c r="D41" s="355"/>
      <c r="E41" s="355"/>
      <c r="F41" s="374"/>
      <c r="G41" s="1086"/>
      <c r="H41" s="1086"/>
      <c r="I41" s="1086"/>
      <c r="J41" s="1086"/>
      <c r="K41" s="1086"/>
    </row>
    <row r="42" spans="1:11">
      <c r="A42" s="269"/>
      <c r="B42" s="269"/>
      <c r="C42" s="269"/>
      <c r="D42" s="269"/>
      <c r="E42" s="269"/>
      <c r="F42" s="269"/>
      <c r="G42" s="269"/>
      <c r="H42" s="269"/>
      <c r="I42" s="269"/>
      <c r="J42" s="269"/>
    </row>
    <row r="43" spans="1:11">
      <c r="A43" s="269"/>
      <c r="B43" s="269"/>
      <c r="C43" s="269"/>
      <c r="D43" s="269"/>
      <c r="E43" s="269"/>
      <c r="F43" s="269"/>
      <c r="G43" s="269"/>
      <c r="H43" s="269"/>
      <c r="I43" s="269"/>
      <c r="J43" s="269"/>
    </row>
    <row r="44" spans="1:11">
      <c r="A44" s="269"/>
      <c r="B44" s="269"/>
      <c r="C44" s="269"/>
      <c r="D44" s="269"/>
      <c r="E44" s="269"/>
      <c r="F44" s="269"/>
      <c r="G44" s="269"/>
      <c r="H44" s="269"/>
      <c r="I44" s="269"/>
      <c r="J44" s="269"/>
    </row>
    <row r="45" spans="1:11">
      <c r="A45" s="269"/>
      <c r="B45" s="269"/>
      <c r="C45" s="269"/>
      <c r="D45" s="269"/>
      <c r="E45" s="269"/>
      <c r="F45" s="269"/>
      <c r="G45" s="269"/>
      <c r="H45" s="269"/>
      <c r="I45" s="269"/>
      <c r="J45" s="269"/>
    </row>
    <row r="47" spans="1:11">
      <c r="A47" s="1227"/>
      <c r="B47" s="1227"/>
      <c r="C47" s="1227"/>
      <c r="D47" s="1227"/>
      <c r="E47" s="1227"/>
      <c r="F47" s="1227"/>
      <c r="G47" s="1227"/>
      <c r="H47" s="1227"/>
      <c r="I47" s="1227"/>
      <c r="J47" s="1227"/>
    </row>
  </sheetData>
  <mergeCells count="12">
    <mergeCell ref="E1:I1"/>
    <mergeCell ref="A2:J2"/>
    <mergeCell ref="A3:J3"/>
    <mergeCell ref="A5:J5"/>
    <mergeCell ref="A8:B8"/>
    <mergeCell ref="H8:J8"/>
    <mergeCell ref="A47:J47"/>
    <mergeCell ref="A9:A10"/>
    <mergeCell ref="B9:B10"/>
    <mergeCell ref="C9:F9"/>
    <mergeCell ref="G9:J9"/>
    <mergeCell ref="G38:K41"/>
  </mergeCells>
  <printOptions horizontalCentered="1"/>
  <pageMargins left="0.70866141732283472" right="0.70866141732283472" top="0.23622047244094491" bottom="0" header="0.31496062992125984" footer="0.31496062992125984"/>
  <pageSetup paperSize="5" orientation="landscape" r:id="rId1"/>
</worksheet>
</file>

<file path=xl/worksheets/sheet17.xml><?xml version="1.0" encoding="utf-8"?>
<worksheet xmlns="http://schemas.openxmlformats.org/spreadsheetml/2006/main" xmlns:r="http://schemas.openxmlformats.org/officeDocument/2006/relationships">
  <sheetPr>
    <pageSetUpPr fitToPage="1"/>
  </sheetPr>
  <dimension ref="A1:P47"/>
  <sheetViews>
    <sheetView view="pageBreakPreview" topLeftCell="A16" zoomScale="90" zoomScaleSheetLayoutView="90" workbookViewId="0">
      <selection activeCell="G38" sqref="G38:K41"/>
    </sheetView>
  </sheetViews>
  <sheetFormatPr defaultColWidth="9.140625" defaultRowHeight="12.75"/>
  <cols>
    <col min="1" max="1" width="7.42578125" style="15" customWidth="1"/>
    <col min="2" max="2" width="17.140625" style="15"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c r="E1" s="1119"/>
      <c r="F1" s="1119"/>
      <c r="G1" s="1119"/>
      <c r="H1" s="1119"/>
      <c r="I1" s="1119"/>
      <c r="J1" s="120" t="s">
        <v>374</v>
      </c>
    </row>
    <row r="2" spans="1:16" customFormat="1" ht="15">
      <c r="A2" s="1210" t="s">
        <v>0</v>
      </c>
      <c r="B2" s="1210"/>
      <c r="C2" s="1210"/>
      <c r="D2" s="1210"/>
      <c r="E2" s="1210"/>
      <c r="F2" s="1210"/>
      <c r="G2" s="1210"/>
      <c r="H2" s="1210"/>
      <c r="I2" s="1210"/>
      <c r="J2" s="1210"/>
    </row>
    <row r="3" spans="1:16" customFormat="1" ht="20.25">
      <c r="A3" s="1116" t="s">
        <v>655</v>
      </c>
      <c r="B3" s="1116"/>
      <c r="C3" s="1116"/>
      <c r="D3" s="1116"/>
      <c r="E3" s="1116"/>
      <c r="F3" s="1116"/>
      <c r="G3" s="1116"/>
      <c r="H3" s="1116"/>
      <c r="I3" s="1116"/>
      <c r="J3" s="1116"/>
    </row>
    <row r="4" spans="1:16" customFormat="1" ht="14.25" customHeight="1"/>
    <row r="5" spans="1:16" ht="31.5" customHeight="1">
      <c r="A5" s="1211" t="s">
        <v>673</v>
      </c>
      <c r="B5" s="1211"/>
      <c r="C5" s="1211"/>
      <c r="D5" s="1211"/>
      <c r="E5" s="1211"/>
      <c r="F5" s="1211"/>
      <c r="G5" s="1211"/>
      <c r="H5" s="1211"/>
      <c r="I5" s="1211"/>
      <c r="J5" s="1211"/>
    </row>
    <row r="6" spans="1:16" ht="13.5" customHeight="1">
      <c r="A6" s="1"/>
      <c r="B6" s="1"/>
      <c r="C6" s="1"/>
      <c r="D6" s="1"/>
      <c r="E6" s="1"/>
      <c r="F6" s="1"/>
      <c r="G6" s="1"/>
      <c r="H6" s="1"/>
      <c r="I6" s="1"/>
      <c r="J6" s="1"/>
    </row>
    <row r="7" spans="1:16" ht="0.75" customHeight="1"/>
    <row r="8" spans="1:16">
      <c r="A8" s="1118" t="s">
        <v>957</v>
      </c>
      <c r="B8" s="1118"/>
      <c r="C8" s="28"/>
      <c r="H8" s="1214" t="s">
        <v>1015</v>
      </c>
      <c r="I8" s="1214"/>
      <c r="J8" s="1214"/>
    </row>
    <row r="9" spans="1:16">
      <c r="A9" s="1100" t="s">
        <v>2</v>
      </c>
      <c r="B9" s="1100" t="s">
        <v>3</v>
      </c>
      <c r="C9" s="1121" t="s">
        <v>670</v>
      </c>
      <c r="D9" s="1138"/>
      <c r="E9" s="1138"/>
      <c r="F9" s="1122"/>
      <c r="G9" s="1121" t="s">
        <v>99</v>
      </c>
      <c r="H9" s="1138"/>
      <c r="I9" s="1138"/>
      <c r="J9" s="1122"/>
      <c r="O9" s="18"/>
      <c r="P9" s="20"/>
    </row>
    <row r="10" spans="1:16" ht="53.25" customHeight="1">
      <c r="A10" s="1100"/>
      <c r="B10" s="1100"/>
      <c r="C10" s="5" t="s">
        <v>184</v>
      </c>
      <c r="D10" s="5" t="s">
        <v>13</v>
      </c>
      <c r="E10" s="213" t="s">
        <v>376</v>
      </c>
      <c r="F10" s="7" t="s">
        <v>202</v>
      </c>
      <c r="G10" s="5" t="s">
        <v>184</v>
      </c>
      <c r="H10" s="22" t="s">
        <v>14</v>
      </c>
      <c r="I10" s="95" t="s">
        <v>109</v>
      </c>
      <c r="J10" s="5" t="s">
        <v>203</v>
      </c>
    </row>
    <row r="11" spans="1:16">
      <c r="A11" s="5">
        <v>1</v>
      </c>
      <c r="B11" s="5">
        <v>2</v>
      </c>
      <c r="C11" s="5">
        <v>3</v>
      </c>
      <c r="D11" s="5">
        <v>4</v>
      </c>
      <c r="E11" s="5">
        <v>5</v>
      </c>
      <c r="F11" s="7">
        <v>6</v>
      </c>
      <c r="G11" s="5">
        <v>7</v>
      </c>
      <c r="H11" s="91">
        <v>8</v>
      </c>
      <c r="I11" s="5">
        <v>9</v>
      </c>
      <c r="J11" s="5">
        <v>10</v>
      </c>
    </row>
    <row r="12" spans="1:16">
      <c r="A12" s="365">
        <v>1</v>
      </c>
      <c r="B12" s="365" t="s">
        <v>829</v>
      </c>
      <c r="C12" s="18"/>
      <c r="D12" s="18"/>
      <c r="E12" s="18"/>
      <c r="F12" s="94"/>
      <c r="G12" s="18"/>
      <c r="H12" s="25"/>
      <c r="I12" s="25"/>
      <c r="J12" s="25"/>
    </row>
    <row r="13" spans="1:16">
      <c r="A13" s="365">
        <v>2</v>
      </c>
      <c r="B13" s="365" t="s">
        <v>830</v>
      </c>
      <c r="C13" s="18"/>
      <c r="D13" s="18"/>
      <c r="E13" s="18"/>
      <c r="F13" s="24"/>
      <c r="G13" s="18"/>
      <c r="H13" s="25"/>
      <c r="I13" s="25"/>
      <c r="J13" s="25"/>
    </row>
    <row r="14" spans="1:16">
      <c r="A14" s="365">
        <v>3</v>
      </c>
      <c r="B14" s="365" t="s">
        <v>831</v>
      </c>
      <c r="C14" s="18"/>
      <c r="D14" s="18"/>
      <c r="E14" s="18" t="s">
        <v>10</v>
      </c>
      <c r="F14" s="24"/>
      <c r="G14" s="18"/>
      <c r="H14" s="25"/>
      <c r="I14" s="25"/>
      <c r="J14" s="25"/>
    </row>
    <row r="15" spans="1:16" s="269" customFormat="1">
      <c r="A15" s="365">
        <v>4</v>
      </c>
      <c r="B15" s="365" t="s">
        <v>832</v>
      </c>
      <c r="C15" s="18"/>
      <c r="D15" s="18"/>
      <c r="E15" s="18"/>
      <c r="F15" s="24"/>
      <c r="G15" s="18"/>
      <c r="H15" s="25"/>
      <c r="I15" s="25"/>
      <c r="J15" s="25"/>
    </row>
    <row r="16" spans="1:16" s="269" customFormat="1">
      <c r="A16" s="365">
        <v>5</v>
      </c>
      <c r="B16" s="365" t="s">
        <v>833</v>
      </c>
      <c r="C16" s="18"/>
      <c r="D16" s="1231" t="s">
        <v>865</v>
      </c>
      <c r="E16" s="1232"/>
      <c r="F16" s="1232"/>
      <c r="G16" s="1232"/>
      <c r="H16" s="1232"/>
      <c r="I16" s="1233"/>
      <c r="J16" s="25"/>
    </row>
    <row r="17" spans="1:10" s="269" customFormat="1">
      <c r="A17" s="365">
        <v>6</v>
      </c>
      <c r="B17" s="365" t="s">
        <v>834</v>
      </c>
      <c r="C17" s="18"/>
      <c r="D17" s="1234"/>
      <c r="E17" s="1235"/>
      <c r="F17" s="1235"/>
      <c r="G17" s="1235"/>
      <c r="H17" s="1235"/>
      <c r="I17" s="1236"/>
      <c r="J17" s="25"/>
    </row>
    <row r="18" spans="1:10" s="269" customFormat="1">
      <c r="A18" s="365">
        <v>7</v>
      </c>
      <c r="B18" s="365" t="s">
        <v>835</v>
      </c>
      <c r="C18" s="18"/>
      <c r="D18" s="1234"/>
      <c r="E18" s="1235"/>
      <c r="F18" s="1235"/>
      <c r="G18" s="1235"/>
      <c r="H18" s="1235"/>
      <c r="I18" s="1236"/>
      <c r="J18" s="25"/>
    </row>
    <row r="19" spans="1:10" s="269" customFormat="1">
      <c r="A19" s="365">
        <v>8</v>
      </c>
      <c r="B19" s="365" t="s">
        <v>836</v>
      </c>
      <c r="C19" s="18"/>
      <c r="D19" s="1234"/>
      <c r="E19" s="1235"/>
      <c r="F19" s="1235"/>
      <c r="G19" s="1235"/>
      <c r="H19" s="1235"/>
      <c r="I19" s="1236"/>
      <c r="J19" s="25"/>
    </row>
    <row r="20" spans="1:10" s="269" customFormat="1">
      <c r="A20" s="365">
        <v>9</v>
      </c>
      <c r="B20" s="365" t="s">
        <v>837</v>
      </c>
      <c r="C20" s="18"/>
      <c r="D20" s="1234"/>
      <c r="E20" s="1235"/>
      <c r="F20" s="1235"/>
      <c r="G20" s="1235"/>
      <c r="H20" s="1235"/>
      <c r="I20" s="1236"/>
      <c r="J20" s="25"/>
    </row>
    <row r="21" spans="1:10" s="269" customFormat="1">
      <c r="A21" s="365">
        <v>10</v>
      </c>
      <c r="B21" s="365" t="s">
        <v>838</v>
      </c>
      <c r="C21" s="18"/>
      <c r="D21" s="1234"/>
      <c r="E21" s="1235"/>
      <c r="F21" s="1235"/>
      <c r="G21" s="1235"/>
      <c r="H21" s="1235"/>
      <c r="I21" s="1236"/>
      <c r="J21" s="25"/>
    </row>
    <row r="22" spans="1:10" s="269" customFormat="1">
      <c r="A22" s="365">
        <v>11</v>
      </c>
      <c r="B22" s="365" t="s">
        <v>839</v>
      </c>
      <c r="C22" s="18"/>
      <c r="D22" s="1234"/>
      <c r="E22" s="1235"/>
      <c r="F22" s="1235"/>
      <c r="G22" s="1235"/>
      <c r="H22" s="1235"/>
      <c r="I22" s="1236"/>
      <c r="J22" s="25"/>
    </row>
    <row r="23" spans="1:10">
      <c r="A23" s="365">
        <v>12</v>
      </c>
      <c r="B23" s="365" t="s">
        <v>869</v>
      </c>
      <c r="C23" s="18"/>
      <c r="D23" s="1234"/>
      <c r="E23" s="1235"/>
      <c r="F23" s="1235"/>
      <c r="G23" s="1235"/>
      <c r="H23" s="1235"/>
      <c r="I23" s="1236"/>
      <c r="J23" s="25"/>
    </row>
    <row r="24" spans="1:10">
      <c r="A24" s="365">
        <v>13</v>
      </c>
      <c r="B24" s="365" t="s">
        <v>841</v>
      </c>
      <c r="C24" s="18"/>
      <c r="D24" s="1234"/>
      <c r="E24" s="1235"/>
      <c r="F24" s="1235"/>
      <c r="G24" s="1235"/>
      <c r="H24" s="1235"/>
      <c r="I24" s="1236"/>
      <c r="J24" s="25"/>
    </row>
    <row r="25" spans="1:10">
      <c r="A25" s="365">
        <v>14</v>
      </c>
      <c r="B25" s="365" t="s">
        <v>842</v>
      </c>
      <c r="C25" s="18"/>
      <c r="D25" s="1234"/>
      <c r="E25" s="1235"/>
      <c r="F25" s="1235"/>
      <c r="G25" s="1235"/>
      <c r="H25" s="1235"/>
      <c r="I25" s="1236"/>
      <c r="J25" s="25"/>
    </row>
    <row r="26" spans="1:10">
      <c r="A26" s="365">
        <v>15</v>
      </c>
      <c r="B26" s="365" t="s">
        <v>843</v>
      </c>
      <c r="C26" s="18"/>
      <c r="D26" s="1234"/>
      <c r="E26" s="1235"/>
      <c r="F26" s="1235"/>
      <c r="G26" s="1235"/>
      <c r="H26" s="1235"/>
      <c r="I26" s="1236"/>
      <c r="J26" s="25"/>
    </row>
    <row r="27" spans="1:10">
      <c r="A27" s="365">
        <v>16</v>
      </c>
      <c r="B27" s="365" t="s">
        <v>844</v>
      </c>
      <c r="C27" s="18"/>
      <c r="D27" s="1234"/>
      <c r="E27" s="1235"/>
      <c r="F27" s="1235"/>
      <c r="G27" s="1235"/>
      <c r="H27" s="1235"/>
      <c r="I27" s="1236"/>
      <c r="J27" s="25"/>
    </row>
    <row r="28" spans="1:10">
      <c r="A28" s="365">
        <v>17</v>
      </c>
      <c r="B28" s="365" t="s">
        <v>845</v>
      </c>
      <c r="C28" s="18"/>
      <c r="D28" s="1234"/>
      <c r="E28" s="1235"/>
      <c r="F28" s="1235"/>
      <c r="G28" s="1235"/>
      <c r="H28" s="1235"/>
      <c r="I28" s="1236"/>
      <c r="J28" s="25"/>
    </row>
    <row r="29" spans="1:10">
      <c r="A29" s="365">
        <v>18</v>
      </c>
      <c r="B29" s="365" t="s">
        <v>846</v>
      </c>
      <c r="C29" s="18"/>
      <c r="D29" s="1237"/>
      <c r="E29" s="1238"/>
      <c r="F29" s="1238"/>
      <c r="G29" s="1238"/>
      <c r="H29" s="1238"/>
      <c r="I29" s="1239"/>
      <c r="J29" s="25"/>
    </row>
    <row r="30" spans="1:10">
      <c r="A30" s="365">
        <v>19</v>
      </c>
      <c r="B30" s="365" t="s">
        <v>847</v>
      </c>
      <c r="C30" s="18"/>
      <c r="D30" s="18"/>
      <c r="E30" s="18"/>
      <c r="F30" s="24"/>
      <c r="G30" s="18"/>
      <c r="H30" s="25"/>
      <c r="I30" s="25"/>
      <c r="J30" s="25"/>
    </row>
    <row r="31" spans="1:10">
      <c r="A31" s="365">
        <v>20</v>
      </c>
      <c r="B31" s="365" t="s">
        <v>848</v>
      </c>
      <c r="C31" s="18"/>
      <c r="D31" s="18"/>
      <c r="E31" s="18"/>
      <c r="F31" s="24"/>
      <c r="G31" s="18"/>
      <c r="H31" s="25"/>
      <c r="I31" s="25"/>
      <c r="J31" s="25"/>
    </row>
    <row r="32" spans="1:10">
      <c r="A32" s="365">
        <v>21</v>
      </c>
      <c r="B32" s="365" t="s">
        <v>849</v>
      </c>
      <c r="C32" s="18"/>
      <c r="D32" s="18"/>
      <c r="E32" s="18"/>
      <c r="F32" s="24"/>
      <c r="G32" s="18"/>
      <c r="H32" s="25"/>
      <c r="I32" s="25"/>
      <c r="J32" s="25"/>
    </row>
    <row r="33" spans="1:11">
      <c r="A33" s="265" t="s">
        <v>15</v>
      </c>
      <c r="B33" s="9"/>
      <c r="C33" s="18"/>
      <c r="D33" s="18"/>
      <c r="E33" s="18"/>
      <c r="F33" s="24"/>
      <c r="G33" s="18"/>
      <c r="H33" s="25"/>
      <c r="I33" s="25"/>
      <c r="J33" s="25"/>
    </row>
    <row r="34" spans="1:11">
      <c r="A34" s="11"/>
      <c r="B34" s="27"/>
      <c r="C34" s="27"/>
      <c r="D34" s="20"/>
      <c r="E34" s="20"/>
      <c r="F34" s="20"/>
      <c r="G34" s="20"/>
      <c r="H34" s="20"/>
      <c r="I34" s="20"/>
      <c r="J34" s="20"/>
    </row>
    <row r="35" spans="1:11">
      <c r="A35" s="11"/>
      <c r="B35" s="27"/>
      <c r="C35" s="27"/>
      <c r="D35" s="20"/>
      <c r="E35" s="20"/>
      <c r="F35" s="20"/>
      <c r="G35" s="20"/>
      <c r="H35" s="20"/>
      <c r="I35" s="20"/>
      <c r="J35" s="20"/>
    </row>
    <row r="36" spans="1:11">
      <c r="A36" s="11"/>
      <c r="B36" s="27"/>
      <c r="C36" s="27"/>
      <c r="D36" s="20"/>
      <c r="E36" s="20"/>
      <c r="F36" s="20"/>
      <c r="G36" s="20"/>
      <c r="H36" s="20"/>
      <c r="I36" s="20"/>
      <c r="J36" s="20"/>
    </row>
    <row r="37" spans="1:11" s="1012" customFormat="1">
      <c r="A37" s="11"/>
      <c r="B37" s="27"/>
      <c r="C37" s="27"/>
      <c r="D37" s="20"/>
      <c r="E37" s="20"/>
      <c r="F37" s="20"/>
      <c r="G37" s="20"/>
      <c r="H37" s="20"/>
      <c r="I37" s="20"/>
      <c r="J37" s="20"/>
    </row>
    <row r="38" spans="1:11" ht="15.75" customHeight="1">
      <c r="A38" s="356" t="s">
        <v>18</v>
      </c>
      <c r="B38" s="368"/>
      <c r="C38" s="356"/>
      <c r="D38" s="356"/>
      <c r="E38" s="369"/>
      <c r="G38" s="1086" t="s">
        <v>1058</v>
      </c>
      <c r="H38" s="1086"/>
      <c r="I38" s="1086"/>
      <c r="J38" s="1086"/>
      <c r="K38" s="1086"/>
    </row>
    <row r="39" spans="1:11" ht="12.75" customHeight="1">
      <c r="A39" s="371"/>
      <c r="B39" s="372"/>
      <c r="C39" s="373"/>
      <c r="D39" s="373"/>
      <c r="E39" s="370"/>
      <c r="F39" s="374"/>
      <c r="G39" s="1086"/>
      <c r="H39" s="1086"/>
      <c r="I39" s="1086"/>
      <c r="J39" s="1086"/>
      <c r="K39" s="1086"/>
    </row>
    <row r="40" spans="1:11" ht="12.75" customHeight="1">
      <c r="A40" s="371"/>
      <c r="B40" s="372"/>
      <c r="C40" s="373"/>
      <c r="D40" s="373"/>
      <c r="E40" s="370"/>
      <c r="F40" s="374"/>
      <c r="G40" s="1086"/>
      <c r="H40" s="1086"/>
      <c r="I40" s="1086"/>
      <c r="J40" s="1086"/>
      <c r="K40" s="1086"/>
    </row>
    <row r="41" spans="1:11" ht="12.75" customHeight="1">
      <c r="A41" s="355"/>
      <c r="B41" s="355"/>
      <c r="C41" s="355"/>
      <c r="D41" s="355"/>
      <c r="E41" s="355"/>
      <c r="F41" s="374"/>
      <c r="G41" s="1086"/>
      <c r="H41" s="1086"/>
      <c r="I41" s="1086"/>
      <c r="J41" s="1086"/>
      <c r="K41" s="1086"/>
    </row>
    <row r="42" spans="1:11">
      <c r="A42" s="269"/>
      <c r="B42" s="269"/>
      <c r="C42" s="269"/>
      <c r="D42" s="269"/>
      <c r="E42" s="269"/>
      <c r="F42" s="269"/>
      <c r="G42" s="269"/>
      <c r="H42" s="269"/>
      <c r="I42" s="269"/>
      <c r="J42" s="269"/>
    </row>
    <row r="43" spans="1:11">
      <c r="A43" s="269"/>
      <c r="B43" s="269"/>
      <c r="C43" s="269"/>
      <c r="D43" s="269"/>
      <c r="E43" s="269"/>
      <c r="F43" s="269"/>
      <c r="G43" s="269"/>
      <c r="H43" s="269"/>
      <c r="I43" s="269"/>
      <c r="J43" s="269"/>
    </row>
    <row r="44" spans="1:11">
      <c r="A44" s="269"/>
      <c r="B44" s="269"/>
      <c r="C44" s="269"/>
      <c r="D44" s="269"/>
      <c r="E44" s="269"/>
      <c r="F44" s="269"/>
      <c r="G44" s="269"/>
      <c r="H44" s="269"/>
      <c r="I44" s="269"/>
      <c r="J44" s="269"/>
    </row>
    <row r="45" spans="1:11">
      <c r="A45" s="269"/>
      <c r="B45" s="269"/>
      <c r="C45" s="269"/>
      <c r="D45" s="269"/>
      <c r="E45" s="269"/>
      <c r="F45" s="269"/>
      <c r="G45" s="269"/>
      <c r="H45" s="269"/>
      <c r="I45" s="269"/>
      <c r="J45" s="269"/>
    </row>
    <row r="46" spans="1:11">
      <c r="A46" s="269"/>
      <c r="B46" s="269"/>
      <c r="C46" s="269"/>
      <c r="D46" s="269"/>
      <c r="E46" s="269"/>
      <c r="F46" s="269"/>
      <c r="G46" s="269"/>
      <c r="H46" s="269"/>
      <c r="I46" s="269"/>
      <c r="J46" s="269"/>
    </row>
    <row r="47" spans="1:11">
      <c r="A47" s="355"/>
      <c r="B47" s="355"/>
      <c r="C47" s="355"/>
      <c r="D47" s="355"/>
      <c r="E47" s="355"/>
      <c r="F47" s="355"/>
      <c r="G47" s="355"/>
      <c r="H47" s="355"/>
      <c r="I47" s="355"/>
      <c r="J47" s="355"/>
    </row>
  </sheetData>
  <mergeCells count="12">
    <mergeCell ref="E1:I1"/>
    <mergeCell ref="A2:J2"/>
    <mergeCell ref="A3:J3"/>
    <mergeCell ref="A5:J5"/>
    <mergeCell ref="A8:B8"/>
    <mergeCell ref="H8:J8"/>
    <mergeCell ref="G38:K41"/>
    <mergeCell ref="A9:A10"/>
    <mergeCell ref="B9:B10"/>
    <mergeCell ref="C9:F9"/>
    <mergeCell ref="G9:J9"/>
    <mergeCell ref="D16:I29"/>
  </mergeCells>
  <printOptions horizontalCentered="1"/>
  <pageMargins left="0.70866141732283472" right="0.70866141732283472" top="0.23622047244094491" bottom="0" header="0.31496062992125984" footer="0.31496062992125984"/>
  <pageSetup paperSize="5" orientation="landscape" r:id="rId1"/>
</worksheet>
</file>

<file path=xl/worksheets/sheet18.xml><?xml version="1.0" encoding="utf-8"?>
<worksheet xmlns="http://schemas.openxmlformats.org/spreadsheetml/2006/main" xmlns:r="http://schemas.openxmlformats.org/officeDocument/2006/relationships">
  <sheetPr>
    <pageSetUpPr fitToPage="1"/>
  </sheetPr>
  <dimension ref="A1:P47"/>
  <sheetViews>
    <sheetView view="pageBreakPreview" topLeftCell="A19" zoomScale="78" zoomScaleSheetLayoutView="78" workbookViewId="0">
      <selection activeCell="G38" sqref="G38:K41"/>
    </sheetView>
  </sheetViews>
  <sheetFormatPr defaultColWidth="9.140625" defaultRowHeight="12.75"/>
  <cols>
    <col min="1" max="1" width="7.42578125" style="15" customWidth="1"/>
    <col min="2" max="2" width="17.140625" style="15"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c r="E1" s="1119"/>
      <c r="F1" s="1119"/>
      <c r="G1" s="1119"/>
      <c r="H1" s="1119"/>
      <c r="I1" s="1119"/>
      <c r="J1" s="120" t="s">
        <v>445</v>
      </c>
    </row>
    <row r="2" spans="1:16" customFormat="1" ht="15">
      <c r="A2" s="1210" t="s">
        <v>0</v>
      </c>
      <c r="B2" s="1210"/>
      <c r="C2" s="1210"/>
      <c r="D2" s="1210"/>
      <c r="E2" s="1210"/>
      <c r="F2" s="1210"/>
      <c r="G2" s="1210"/>
      <c r="H2" s="1210"/>
      <c r="I2" s="1210"/>
      <c r="J2" s="1210"/>
    </row>
    <row r="3" spans="1:16" customFormat="1" ht="20.25">
      <c r="A3" s="1116" t="s">
        <v>655</v>
      </c>
      <c r="B3" s="1116"/>
      <c r="C3" s="1116"/>
      <c r="D3" s="1116"/>
      <c r="E3" s="1116"/>
      <c r="F3" s="1116"/>
      <c r="G3" s="1116"/>
      <c r="H3" s="1116"/>
      <c r="I3" s="1116"/>
      <c r="J3" s="1116"/>
    </row>
    <row r="4" spans="1:16" customFormat="1" ht="14.25" customHeight="1"/>
    <row r="5" spans="1:16" ht="31.5" customHeight="1">
      <c r="A5" s="1211" t="s">
        <v>674</v>
      </c>
      <c r="B5" s="1211"/>
      <c r="C5" s="1211"/>
      <c r="D5" s="1211"/>
      <c r="E5" s="1211"/>
      <c r="F5" s="1211"/>
      <c r="G5" s="1211"/>
      <c r="H5" s="1211"/>
      <c r="I5" s="1211"/>
      <c r="J5" s="1211"/>
    </row>
    <row r="6" spans="1:16" ht="13.5" customHeight="1">
      <c r="A6" s="1"/>
      <c r="B6" s="1"/>
      <c r="C6" s="1"/>
      <c r="D6" s="1"/>
      <c r="E6" s="1"/>
      <c r="F6" s="1"/>
      <c r="G6" s="1"/>
      <c r="H6" s="1"/>
      <c r="I6" s="1"/>
      <c r="J6" s="1"/>
    </row>
    <row r="7" spans="1:16" ht="0.75" customHeight="1"/>
    <row r="8" spans="1:16">
      <c r="A8" s="1118" t="s">
        <v>957</v>
      </c>
      <c r="B8" s="1118"/>
      <c r="C8" s="28"/>
      <c r="H8" s="1214" t="s">
        <v>1015</v>
      </c>
      <c r="I8" s="1214"/>
      <c r="J8" s="1214"/>
    </row>
    <row r="9" spans="1:16">
      <c r="A9" s="1100" t="s">
        <v>2</v>
      </c>
      <c r="B9" s="1100" t="s">
        <v>3</v>
      </c>
      <c r="C9" s="1121" t="s">
        <v>670</v>
      </c>
      <c r="D9" s="1138"/>
      <c r="E9" s="1138"/>
      <c r="F9" s="1122"/>
      <c r="G9" s="1121" t="s">
        <v>99</v>
      </c>
      <c r="H9" s="1138"/>
      <c r="I9" s="1138"/>
      <c r="J9" s="1122"/>
      <c r="O9" s="18"/>
      <c r="P9" s="20"/>
    </row>
    <row r="10" spans="1:16" ht="53.25" customHeight="1">
      <c r="A10" s="1100"/>
      <c r="B10" s="1100"/>
      <c r="C10" s="5" t="s">
        <v>184</v>
      </c>
      <c r="D10" s="5" t="s">
        <v>13</v>
      </c>
      <c r="E10" s="213" t="s">
        <v>377</v>
      </c>
      <c r="F10" s="7" t="s">
        <v>202</v>
      </c>
      <c r="G10" s="5" t="s">
        <v>184</v>
      </c>
      <c r="H10" s="22" t="s">
        <v>14</v>
      </c>
      <c r="I10" s="95" t="s">
        <v>109</v>
      </c>
      <c r="J10" s="5" t="s">
        <v>203</v>
      </c>
    </row>
    <row r="11" spans="1:16">
      <c r="A11" s="5">
        <v>1</v>
      </c>
      <c r="B11" s="5">
        <v>2</v>
      </c>
      <c r="C11" s="5">
        <v>3</v>
      </c>
      <c r="D11" s="5">
        <v>4</v>
      </c>
      <c r="E11" s="5">
        <v>5</v>
      </c>
      <c r="F11" s="7">
        <v>6</v>
      </c>
      <c r="G11" s="5">
        <v>7</v>
      </c>
      <c r="H11" s="91">
        <v>8</v>
      </c>
      <c r="I11" s="5">
        <v>9</v>
      </c>
      <c r="J11" s="5">
        <v>10</v>
      </c>
    </row>
    <row r="12" spans="1:16" s="269" customFormat="1">
      <c r="A12" s="365">
        <v>1</v>
      </c>
      <c r="B12" s="365" t="s">
        <v>829</v>
      </c>
      <c r="C12" s="18"/>
      <c r="D12" s="18"/>
      <c r="E12" s="18"/>
      <c r="F12" s="94"/>
      <c r="G12" s="18"/>
      <c r="H12" s="25"/>
      <c r="I12" s="25"/>
      <c r="J12" s="25"/>
    </row>
    <row r="13" spans="1:16" s="269" customFormat="1">
      <c r="A13" s="365">
        <v>2</v>
      </c>
      <c r="B13" s="365" t="s">
        <v>830</v>
      </c>
      <c r="C13" s="18"/>
      <c r="D13" s="18"/>
      <c r="E13" s="18"/>
      <c r="F13" s="24"/>
      <c r="G13" s="18"/>
      <c r="H13" s="25"/>
      <c r="I13" s="25"/>
      <c r="J13" s="25"/>
    </row>
    <row r="14" spans="1:16" s="269" customFormat="1">
      <c r="A14" s="365">
        <v>3</v>
      </c>
      <c r="B14" s="365" t="s">
        <v>831</v>
      </c>
      <c r="C14" s="18"/>
      <c r="D14" s="18"/>
      <c r="E14" s="18" t="s">
        <v>10</v>
      </c>
      <c r="F14" s="24"/>
      <c r="G14" s="18"/>
      <c r="H14" s="25"/>
      <c r="I14" s="25"/>
      <c r="J14" s="25"/>
    </row>
    <row r="15" spans="1:16" s="269" customFormat="1">
      <c r="A15" s="365">
        <v>4</v>
      </c>
      <c r="B15" s="365" t="s">
        <v>832</v>
      </c>
      <c r="C15" s="18"/>
      <c r="D15" s="18"/>
      <c r="E15" s="18"/>
      <c r="F15" s="24"/>
      <c r="G15" s="18"/>
      <c r="H15" s="25"/>
      <c r="I15" s="25"/>
      <c r="J15" s="25"/>
    </row>
    <row r="16" spans="1:16" s="269" customFormat="1">
      <c r="A16" s="365">
        <v>5</v>
      </c>
      <c r="B16" s="365" t="s">
        <v>833</v>
      </c>
      <c r="C16" s="18"/>
      <c r="D16" s="1231" t="s">
        <v>865</v>
      </c>
      <c r="E16" s="1232"/>
      <c r="F16" s="1232"/>
      <c r="G16" s="1232"/>
      <c r="H16" s="1232"/>
      <c r="I16" s="1233"/>
      <c r="J16" s="25"/>
    </row>
    <row r="17" spans="1:10" s="269" customFormat="1">
      <c r="A17" s="365">
        <v>6</v>
      </c>
      <c r="B17" s="365" t="s">
        <v>834</v>
      </c>
      <c r="C17" s="18"/>
      <c r="D17" s="1234"/>
      <c r="E17" s="1235"/>
      <c r="F17" s="1235"/>
      <c r="G17" s="1235"/>
      <c r="H17" s="1235"/>
      <c r="I17" s="1236"/>
      <c r="J17" s="25"/>
    </row>
    <row r="18" spans="1:10" s="269" customFormat="1">
      <c r="A18" s="365">
        <v>7</v>
      </c>
      <c r="B18" s="365" t="s">
        <v>835</v>
      </c>
      <c r="C18" s="18"/>
      <c r="D18" s="1234"/>
      <c r="E18" s="1235"/>
      <c r="F18" s="1235"/>
      <c r="G18" s="1235"/>
      <c r="H18" s="1235"/>
      <c r="I18" s="1236"/>
      <c r="J18" s="25"/>
    </row>
    <row r="19" spans="1:10" s="269" customFormat="1">
      <c r="A19" s="365">
        <v>8</v>
      </c>
      <c r="B19" s="365" t="s">
        <v>836</v>
      </c>
      <c r="C19" s="18"/>
      <c r="D19" s="1234"/>
      <c r="E19" s="1235"/>
      <c r="F19" s="1235"/>
      <c r="G19" s="1235"/>
      <c r="H19" s="1235"/>
      <c r="I19" s="1236"/>
      <c r="J19" s="25"/>
    </row>
    <row r="20" spans="1:10" s="269" customFormat="1">
      <c r="A20" s="365">
        <v>9</v>
      </c>
      <c r="B20" s="365" t="s">
        <v>837</v>
      </c>
      <c r="C20" s="18"/>
      <c r="D20" s="1234"/>
      <c r="E20" s="1235"/>
      <c r="F20" s="1235"/>
      <c r="G20" s="1235"/>
      <c r="H20" s="1235"/>
      <c r="I20" s="1236"/>
      <c r="J20" s="25"/>
    </row>
    <row r="21" spans="1:10" s="269" customFormat="1">
      <c r="A21" s="365">
        <v>10</v>
      </c>
      <c r="B21" s="365" t="s">
        <v>838</v>
      </c>
      <c r="C21" s="18"/>
      <c r="D21" s="1234"/>
      <c r="E21" s="1235"/>
      <c r="F21" s="1235"/>
      <c r="G21" s="1235"/>
      <c r="H21" s="1235"/>
      <c r="I21" s="1236"/>
      <c r="J21" s="25"/>
    </row>
    <row r="22" spans="1:10" s="269" customFormat="1">
      <c r="A22" s="365">
        <v>11</v>
      </c>
      <c r="B22" s="365" t="s">
        <v>839</v>
      </c>
      <c r="C22" s="18"/>
      <c r="D22" s="1234"/>
      <c r="E22" s="1235"/>
      <c r="F22" s="1235"/>
      <c r="G22" s="1235"/>
      <c r="H22" s="1235"/>
      <c r="I22" s="1236"/>
      <c r="J22" s="25"/>
    </row>
    <row r="23" spans="1:10" s="269" customFormat="1">
      <c r="A23" s="365">
        <v>12</v>
      </c>
      <c r="B23" s="365" t="s">
        <v>869</v>
      </c>
      <c r="C23" s="18"/>
      <c r="D23" s="1234"/>
      <c r="E23" s="1235"/>
      <c r="F23" s="1235"/>
      <c r="G23" s="1235"/>
      <c r="H23" s="1235"/>
      <c r="I23" s="1236"/>
      <c r="J23" s="25"/>
    </row>
    <row r="24" spans="1:10" s="269" customFormat="1">
      <c r="A24" s="365">
        <v>13</v>
      </c>
      <c r="B24" s="365" t="s">
        <v>841</v>
      </c>
      <c r="C24" s="18"/>
      <c r="D24" s="1234"/>
      <c r="E24" s="1235"/>
      <c r="F24" s="1235"/>
      <c r="G24" s="1235"/>
      <c r="H24" s="1235"/>
      <c r="I24" s="1236"/>
      <c r="J24" s="25"/>
    </row>
    <row r="25" spans="1:10" s="269" customFormat="1">
      <c r="A25" s="365">
        <v>14</v>
      </c>
      <c r="B25" s="365" t="s">
        <v>842</v>
      </c>
      <c r="C25" s="18"/>
      <c r="D25" s="1234"/>
      <c r="E25" s="1235"/>
      <c r="F25" s="1235"/>
      <c r="G25" s="1235"/>
      <c r="H25" s="1235"/>
      <c r="I25" s="1236"/>
      <c r="J25" s="25"/>
    </row>
    <row r="26" spans="1:10" s="269" customFormat="1">
      <c r="A26" s="365">
        <v>15</v>
      </c>
      <c r="B26" s="365" t="s">
        <v>843</v>
      </c>
      <c r="C26" s="18"/>
      <c r="D26" s="1234"/>
      <c r="E26" s="1235"/>
      <c r="F26" s="1235"/>
      <c r="G26" s="1235"/>
      <c r="H26" s="1235"/>
      <c r="I26" s="1236"/>
      <c r="J26" s="25"/>
    </row>
    <row r="27" spans="1:10" s="269" customFormat="1">
      <c r="A27" s="365">
        <v>16</v>
      </c>
      <c r="B27" s="365" t="s">
        <v>844</v>
      </c>
      <c r="C27" s="18"/>
      <c r="D27" s="1234"/>
      <c r="E27" s="1235"/>
      <c r="F27" s="1235"/>
      <c r="G27" s="1235"/>
      <c r="H27" s="1235"/>
      <c r="I27" s="1236"/>
      <c r="J27" s="25"/>
    </row>
    <row r="28" spans="1:10" s="269" customFormat="1">
      <c r="A28" s="365">
        <v>17</v>
      </c>
      <c r="B28" s="365" t="s">
        <v>845</v>
      </c>
      <c r="C28" s="18"/>
      <c r="D28" s="1234"/>
      <c r="E28" s="1235"/>
      <c r="F28" s="1235"/>
      <c r="G28" s="1235"/>
      <c r="H28" s="1235"/>
      <c r="I28" s="1236"/>
      <c r="J28" s="25"/>
    </row>
    <row r="29" spans="1:10" s="269" customFormat="1">
      <c r="A29" s="365">
        <v>18</v>
      </c>
      <c r="B29" s="365" t="s">
        <v>846</v>
      </c>
      <c r="C29" s="18"/>
      <c r="D29" s="1237"/>
      <c r="E29" s="1238"/>
      <c r="F29" s="1238"/>
      <c r="G29" s="1238"/>
      <c r="H29" s="1238"/>
      <c r="I29" s="1239"/>
      <c r="J29" s="25"/>
    </row>
    <row r="30" spans="1:10" s="269" customFormat="1">
      <c r="A30" s="365">
        <v>19</v>
      </c>
      <c r="B30" s="365" t="s">
        <v>847</v>
      </c>
      <c r="C30" s="18"/>
      <c r="D30" s="18"/>
      <c r="E30" s="18"/>
      <c r="F30" s="24"/>
      <c r="G30" s="18"/>
      <c r="H30" s="25"/>
      <c r="I30" s="25"/>
      <c r="J30" s="25"/>
    </row>
    <row r="31" spans="1:10" s="269" customFormat="1">
      <c r="A31" s="365">
        <v>20</v>
      </c>
      <c r="B31" s="365" t="s">
        <v>848</v>
      </c>
      <c r="C31" s="18"/>
      <c r="D31" s="18"/>
      <c r="E31" s="18"/>
      <c r="F31" s="24"/>
      <c r="G31" s="18"/>
      <c r="H31" s="25"/>
      <c r="I31" s="25"/>
      <c r="J31" s="25"/>
    </row>
    <row r="32" spans="1:10" s="269" customFormat="1">
      <c r="A32" s="365">
        <v>21</v>
      </c>
      <c r="B32" s="365" t="s">
        <v>849</v>
      </c>
      <c r="C32" s="18"/>
      <c r="D32" s="18"/>
      <c r="E32" s="18"/>
      <c r="F32" s="24"/>
      <c r="G32" s="18"/>
      <c r="H32" s="25"/>
      <c r="I32" s="25"/>
      <c r="J32" s="25"/>
    </row>
    <row r="33" spans="1:11" s="269" customFormat="1">
      <c r="A33" s="265" t="s">
        <v>15</v>
      </c>
      <c r="B33" s="9"/>
      <c r="C33" s="18"/>
      <c r="D33" s="18"/>
      <c r="E33" s="18"/>
      <c r="F33" s="24"/>
      <c r="G33" s="18"/>
      <c r="H33" s="25"/>
      <c r="I33" s="25"/>
      <c r="J33" s="25"/>
    </row>
    <row r="34" spans="1:11">
      <c r="A34" s="11"/>
      <c r="B34" s="27"/>
      <c r="C34" s="27"/>
      <c r="D34" s="20"/>
      <c r="E34" s="20"/>
      <c r="F34" s="20"/>
      <c r="G34" s="20"/>
      <c r="H34" s="20"/>
      <c r="I34" s="20"/>
      <c r="J34" s="20"/>
    </row>
    <row r="35" spans="1:11">
      <c r="A35" s="11"/>
      <c r="B35" s="27"/>
      <c r="C35" s="27"/>
      <c r="D35" s="20"/>
      <c r="E35" s="20"/>
      <c r="F35" s="20"/>
      <c r="G35" s="20"/>
      <c r="H35" s="20"/>
      <c r="I35" s="20"/>
      <c r="J35" s="20"/>
    </row>
    <row r="36" spans="1:11">
      <c r="A36" s="11"/>
      <c r="B36" s="27"/>
      <c r="C36" s="27"/>
      <c r="D36" s="20"/>
      <c r="E36" s="20"/>
      <c r="F36" s="20"/>
      <c r="G36" s="20"/>
      <c r="H36" s="20"/>
      <c r="I36" s="20"/>
      <c r="J36" s="20"/>
    </row>
    <row r="37" spans="1:11" s="1012" customFormat="1">
      <c r="A37" s="11"/>
      <c r="B37" s="27"/>
      <c r="C37" s="27"/>
      <c r="D37" s="20"/>
      <c r="E37" s="20"/>
      <c r="F37" s="20"/>
      <c r="G37" s="20"/>
      <c r="H37" s="20"/>
      <c r="I37" s="20"/>
      <c r="J37" s="20"/>
    </row>
    <row r="38" spans="1:11" ht="15.75" customHeight="1">
      <c r="A38" s="356" t="s">
        <v>18</v>
      </c>
      <c r="B38" s="368"/>
      <c r="C38" s="356"/>
      <c r="D38" s="356"/>
      <c r="E38" s="369"/>
      <c r="G38" s="1086" t="s">
        <v>1058</v>
      </c>
      <c r="H38" s="1086"/>
      <c r="I38" s="1086"/>
      <c r="J38" s="1086"/>
      <c r="K38" s="1086"/>
    </row>
    <row r="39" spans="1:11" ht="12.75" customHeight="1">
      <c r="A39" s="371"/>
      <c r="B39" s="372"/>
      <c r="C39" s="373"/>
      <c r="D39" s="373"/>
      <c r="E39" s="370"/>
      <c r="F39" s="374"/>
      <c r="G39" s="1086"/>
      <c r="H39" s="1086"/>
      <c r="I39" s="1086"/>
      <c r="J39" s="1086"/>
      <c r="K39" s="1086"/>
    </row>
    <row r="40" spans="1:11" ht="12.75" customHeight="1">
      <c r="A40" s="371"/>
      <c r="B40" s="372"/>
      <c r="C40" s="373"/>
      <c r="D40" s="373"/>
      <c r="E40" s="370"/>
      <c r="F40" s="374"/>
      <c r="G40" s="1086"/>
      <c r="H40" s="1086"/>
      <c r="I40" s="1086"/>
      <c r="J40" s="1086"/>
      <c r="K40" s="1086"/>
    </row>
    <row r="41" spans="1:11" ht="12.75" customHeight="1">
      <c r="A41" s="355"/>
      <c r="B41" s="355"/>
      <c r="C41" s="355"/>
      <c r="D41" s="355"/>
      <c r="E41" s="355"/>
      <c r="F41" s="374"/>
      <c r="G41" s="1086"/>
      <c r="H41" s="1086"/>
      <c r="I41" s="1086"/>
      <c r="J41" s="1086"/>
      <c r="K41" s="1086"/>
    </row>
    <row r="42" spans="1:11">
      <c r="A42" s="269"/>
      <c r="B42" s="269"/>
      <c r="C42" s="269"/>
      <c r="D42" s="269"/>
      <c r="E42" s="269"/>
      <c r="F42" s="269"/>
      <c r="G42" s="269"/>
      <c r="H42" s="269"/>
      <c r="I42" s="269"/>
      <c r="J42" s="269"/>
    </row>
    <row r="43" spans="1:11">
      <c r="A43" s="269"/>
      <c r="B43" s="269"/>
      <c r="C43" s="269"/>
      <c r="D43" s="269"/>
      <c r="E43" s="269"/>
      <c r="F43" s="269"/>
      <c r="G43" s="269"/>
      <c r="H43" s="269"/>
      <c r="I43" s="269"/>
      <c r="J43" s="269"/>
    </row>
    <row r="44" spans="1:11">
      <c r="A44" s="269"/>
      <c r="B44" s="269"/>
      <c r="C44" s="269"/>
      <c r="D44" s="269"/>
      <c r="E44" s="269"/>
      <c r="F44" s="269"/>
      <c r="G44" s="269"/>
      <c r="H44" s="269"/>
      <c r="I44" s="269"/>
      <c r="J44" s="269"/>
    </row>
    <row r="45" spans="1:11">
      <c r="A45" s="269"/>
      <c r="B45" s="269"/>
      <c r="C45" s="269"/>
      <c r="D45" s="269"/>
      <c r="E45" s="269"/>
      <c r="F45" s="269"/>
      <c r="G45" s="269"/>
      <c r="H45" s="269"/>
      <c r="I45" s="269"/>
      <c r="J45" s="269"/>
    </row>
    <row r="47" spans="1:11">
      <c r="A47" s="1227"/>
      <c r="B47" s="1227"/>
      <c r="C47" s="1227"/>
      <c r="D47" s="1227"/>
      <c r="E47" s="1227"/>
      <c r="F47" s="1227"/>
      <c r="G47" s="1227"/>
      <c r="H47" s="1227"/>
      <c r="I47" s="1227"/>
      <c r="J47" s="1227"/>
    </row>
  </sheetData>
  <mergeCells count="13">
    <mergeCell ref="A47:J47"/>
    <mergeCell ref="A9:A10"/>
    <mergeCell ref="B9:B10"/>
    <mergeCell ref="C9:F9"/>
    <mergeCell ref="G9:J9"/>
    <mergeCell ref="D16:I29"/>
    <mergeCell ref="G38:K41"/>
    <mergeCell ref="E1:I1"/>
    <mergeCell ref="A2:J2"/>
    <mergeCell ref="A3:J3"/>
    <mergeCell ref="A5:J5"/>
    <mergeCell ref="A8:B8"/>
    <mergeCell ref="H8:J8"/>
  </mergeCells>
  <printOptions horizontalCentered="1"/>
  <pageMargins left="0.70866141732283472" right="0.70866141732283472" top="0.23622047244094491" bottom="0" header="0.31496062992125984" footer="0.31496062992125984"/>
  <pageSetup paperSize="5" orientation="landscape" r:id="rId1"/>
</worksheet>
</file>

<file path=xl/worksheets/sheet19.xml><?xml version="1.0" encoding="utf-8"?>
<worksheet xmlns="http://schemas.openxmlformats.org/spreadsheetml/2006/main" xmlns:r="http://schemas.openxmlformats.org/officeDocument/2006/relationships">
  <sheetPr>
    <pageSetUpPr fitToPage="1"/>
  </sheetPr>
  <dimension ref="A1:M43"/>
  <sheetViews>
    <sheetView view="pageBreakPreview" zoomScale="90" zoomScaleSheetLayoutView="90" workbookViewId="0">
      <selection activeCell="F38" sqref="F38"/>
    </sheetView>
  </sheetViews>
  <sheetFormatPr defaultRowHeight="12.75"/>
  <cols>
    <col min="1" max="1" width="6.7109375" style="379" customWidth="1"/>
    <col min="2" max="2" width="12.42578125" style="379" customWidth="1"/>
    <col min="3" max="3" width="12" style="379" customWidth="1"/>
    <col min="4" max="4" width="10.42578125" style="379" customWidth="1"/>
    <col min="5" max="5" width="10.140625" style="379" customWidth="1"/>
    <col min="6" max="6" width="13" style="379" customWidth="1"/>
    <col min="7" max="7" width="15.140625" style="379" customWidth="1"/>
    <col min="8" max="8" width="12.42578125" style="379" customWidth="1"/>
    <col min="9" max="9" width="12.140625" style="379" customWidth="1"/>
    <col min="10" max="10" width="11.7109375" style="379" customWidth="1"/>
    <col min="11" max="11" width="12" style="379" customWidth="1"/>
    <col min="12" max="12" width="14.140625" style="379" customWidth="1"/>
    <col min="13" max="16384" width="9.140625" style="379"/>
  </cols>
  <sheetData>
    <row r="1" spans="1:13" s="358" customFormat="1" ht="15">
      <c r="D1" s="780"/>
      <c r="E1" s="780"/>
      <c r="F1" s="780"/>
      <c r="G1" s="780"/>
      <c r="H1" s="780"/>
      <c r="I1" s="780"/>
      <c r="J1" s="780"/>
      <c r="K1" s="780"/>
      <c r="L1" s="927" t="s">
        <v>60</v>
      </c>
      <c r="M1" s="781"/>
    </row>
    <row r="2" spans="1:13" s="358" customFormat="1" ht="15">
      <c r="A2" s="1242" t="s">
        <v>0</v>
      </c>
      <c r="B2" s="1242"/>
      <c r="C2" s="1242"/>
      <c r="D2" s="1242"/>
      <c r="E2" s="1242"/>
      <c r="F2" s="1242"/>
      <c r="G2" s="1242"/>
      <c r="H2" s="1242"/>
      <c r="I2" s="1242"/>
      <c r="J2" s="1242"/>
      <c r="K2" s="1242"/>
      <c r="L2" s="1242"/>
      <c r="M2" s="782"/>
    </row>
    <row r="3" spans="1:13" s="358" customFormat="1" ht="20.25">
      <c r="A3" s="1241" t="s">
        <v>655</v>
      </c>
      <c r="B3" s="1241"/>
      <c r="C3" s="1241"/>
      <c r="D3" s="1241"/>
      <c r="E3" s="1241"/>
      <c r="F3" s="1241"/>
      <c r="G3" s="1241"/>
      <c r="H3" s="1241"/>
      <c r="I3" s="1241"/>
      <c r="J3" s="1241"/>
      <c r="K3" s="1241"/>
      <c r="L3" s="1241"/>
      <c r="M3" s="783"/>
    </row>
    <row r="4" spans="1:13" s="358" customFormat="1" ht="10.5" customHeight="1"/>
    <row r="5" spans="1:13" ht="19.5" customHeight="1">
      <c r="A5" s="1243" t="s">
        <v>755</v>
      </c>
      <c r="B5" s="1243"/>
      <c r="C5" s="1243"/>
      <c r="D5" s="1243"/>
      <c r="E5" s="1243"/>
      <c r="F5" s="1243"/>
      <c r="G5" s="1243"/>
      <c r="H5" s="1243"/>
      <c r="I5" s="1243"/>
      <c r="J5" s="1243"/>
      <c r="K5" s="1243"/>
      <c r="L5" s="1243"/>
    </row>
    <row r="6" spans="1:13">
      <c r="A6" s="809"/>
      <c r="B6" s="809"/>
      <c r="C6" s="809"/>
      <c r="D6" s="809"/>
      <c r="E6" s="809"/>
      <c r="F6" s="809"/>
      <c r="G6" s="809"/>
      <c r="H6" s="809"/>
      <c r="I6" s="809"/>
      <c r="J6" s="809"/>
      <c r="K6" s="809"/>
      <c r="L6" s="809"/>
    </row>
    <row r="7" spans="1:13">
      <c r="A7" s="1244" t="s">
        <v>966</v>
      </c>
      <c r="B7" s="1244"/>
      <c r="F7" s="1245" t="s">
        <v>16</v>
      </c>
      <c r="G7" s="1245"/>
      <c r="H7" s="1245"/>
      <c r="I7" s="1245"/>
      <c r="J7" s="1245"/>
      <c r="K7" s="1245"/>
      <c r="L7" s="1245"/>
    </row>
    <row r="8" spans="1:13">
      <c r="A8" s="737"/>
      <c r="F8" s="810"/>
      <c r="G8" s="811"/>
      <c r="H8" s="811"/>
      <c r="I8" s="1240" t="s">
        <v>1032</v>
      </c>
      <c r="J8" s="1240"/>
      <c r="K8" s="1240"/>
      <c r="L8" s="1240"/>
    </row>
    <row r="9" spans="1:13" s="737" customFormat="1">
      <c r="A9" s="1246" t="s">
        <v>2</v>
      </c>
      <c r="B9" s="1246" t="s">
        <v>3</v>
      </c>
      <c r="C9" s="1247" t="s">
        <v>17</v>
      </c>
      <c r="D9" s="1248"/>
      <c r="E9" s="1248"/>
      <c r="F9" s="1248"/>
      <c r="G9" s="1248"/>
      <c r="H9" s="1247" t="s">
        <v>39</v>
      </c>
      <c r="I9" s="1248"/>
      <c r="J9" s="1248"/>
      <c r="K9" s="1248"/>
      <c r="L9" s="1248"/>
    </row>
    <row r="10" spans="1:13" s="737" customFormat="1" ht="77.45" customHeight="1">
      <c r="A10" s="1246"/>
      <c r="B10" s="1246"/>
      <c r="C10" s="773" t="s">
        <v>675</v>
      </c>
      <c r="D10" s="773" t="s">
        <v>676</v>
      </c>
      <c r="E10" s="773" t="s">
        <v>67</v>
      </c>
      <c r="F10" s="773" t="s">
        <v>68</v>
      </c>
      <c r="G10" s="773" t="s">
        <v>756</v>
      </c>
      <c r="H10" s="773" t="s">
        <v>675</v>
      </c>
      <c r="I10" s="773" t="s">
        <v>676</v>
      </c>
      <c r="J10" s="773" t="s">
        <v>67</v>
      </c>
      <c r="K10" s="773" t="s">
        <v>68</v>
      </c>
      <c r="L10" s="773" t="s">
        <v>757</v>
      </c>
    </row>
    <row r="11" spans="1:13" s="737" customFormat="1">
      <c r="A11" s="773">
        <v>1</v>
      </c>
      <c r="B11" s="773">
        <v>2</v>
      </c>
      <c r="C11" s="773">
        <v>3</v>
      </c>
      <c r="D11" s="773">
        <v>4</v>
      </c>
      <c r="E11" s="773">
        <v>5</v>
      </c>
      <c r="F11" s="773">
        <v>6</v>
      </c>
      <c r="G11" s="773">
        <v>7</v>
      </c>
      <c r="H11" s="773">
        <v>8</v>
      </c>
      <c r="I11" s="773">
        <v>9</v>
      </c>
      <c r="J11" s="773">
        <v>10</v>
      </c>
      <c r="K11" s="773">
        <v>11</v>
      </c>
      <c r="L11" s="773">
        <v>12</v>
      </c>
    </row>
    <row r="12" spans="1:13">
      <c r="A12" s="365">
        <v>1</v>
      </c>
      <c r="B12" s="365" t="s">
        <v>829</v>
      </c>
      <c r="C12" s="812">
        <v>598.87982</v>
      </c>
      <c r="D12" s="812">
        <v>5.3</v>
      </c>
      <c r="E12" s="813">
        <v>507.4</v>
      </c>
      <c r="F12" s="812">
        <v>507.65999999999997</v>
      </c>
      <c r="G12" s="812">
        <v>5.0399999999999636</v>
      </c>
      <c r="H12" s="813">
        <v>256.66278</v>
      </c>
      <c r="I12" s="813">
        <v>0</v>
      </c>
      <c r="J12" s="812">
        <v>214.6</v>
      </c>
      <c r="K12" s="812">
        <v>215.9</v>
      </c>
      <c r="L12" s="813">
        <v>-1.3000000000000114</v>
      </c>
    </row>
    <row r="13" spans="1:13">
      <c r="A13" s="365">
        <v>2</v>
      </c>
      <c r="B13" s="365" t="s">
        <v>830</v>
      </c>
      <c r="C13" s="789">
        <v>829.65343999999993</v>
      </c>
      <c r="D13" s="812">
        <v>0</v>
      </c>
      <c r="E13" s="525">
        <v>663</v>
      </c>
      <c r="F13" s="525">
        <v>663</v>
      </c>
      <c r="G13" s="812">
        <v>0</v>
      </c>
      <c r="H13" s="814">
        <v>355.56576000000001</v>
      </c>
      <c r="I13" s="561">
        <v>0</v>
      </c>
      <c r="J13" s="561">
        <v>190</v>
      </c>
      <c r="K13" s="561">
        <v>190</v>
      </c>
      <c r="L13" s="813">
        <v>0</v>
      </c>
    </row>
    <row r="14" spans="1:13">
      <c r="A14" s="365">
        <v>3</v>
      </c>
      <c r="B14" s="365" t="s">
        <v>831</v>
      </c>
      <c r="C14" s="812">
        <v>509.96175999999997</v>
      </c>
      <c r="D14" s="812">
        <v>0</v>
      </c>
      <c r="E14" s="813">
        <v>390.06</v>
      </c>
      <c r="F14" s="812">
        <v>340.06</v>
      </c>
      <c r="G14" s="812">
        <v>50</v>
      </c>
      <c r="H14" s="813">
        <v>218.55504000000002</v>
      </c>
      <c r="I14" s="813">
        <v>0</v>
      </c>
      <c r="J14" s="812">
        <v>299.08999999999997</v>
      </c>
      <c r="K14" s="812">
        <v>259.08999999999997</v>
      </c>
      <c r="L14" s="813">
        <v>40</v>
      </c>
    </row>
    <row r="15" spans="1:13">
      <c r="A15" s="365">
        <v>4</v>
      </c>
      <c r="B15" s="365" t="s">
        <v>832</v>
      </c>
      <c r="C15" s="789">
        <v>762.35082</v>
      </c>
      <c r="D15" s="812">
        <v>0</v>
      </c>
      <c r="E15" s="525">
        <v>530.16</v>
      </c>
      <c r="F15" s="525">
        <v>530.16</v>
      </c>
      <c r="G15" s="812">
        <v>0</v>
      </c>
      <c r="H15" s="814">
        <v>326.72178000000002</v>
      </c>
      <c r="I15" s="561">
        <v>0</v>
      </c>
      <c r="J15" s="561">
        <v>256.36</v>
      </c>
      <c r="K15" s="561">
        <v>256.36</v>
      </c>
      <c r="L15" s="813">
        <v>0</v>
      </c>
    </row>
    <row r="16" spans="1:13" s="791" customFormat="1">
      <c r="A16" s="711">
        <v>5</v>
      </c>
      <c r="B16" s="711" t="s">
        <v>833</v>
      </c>
      <c r="C16" s="924">
        <v>649.34408000000008</v>
      </c>
      <c r="D16" s="924">
        <v>2.4</v>
      </c>
      <c r="E16" s="925">
        <v>345</v>
      </c>
      <c r="F16" s="924">
        <v>378.45</v>
      </c>
      <c r="G16" s="924">
        <v>-31.050000000000011</v>
      </c>
      <c r="H16" s="925">
        <v>278.29032000000001</v>
      </c>
      <c r="I16" s="925">
        <v>-1.2000000000000028</v>
      </c>
      <c r="J16" s="924">
        <v>151</v>
      </c>
      <c r="K16" s="924">
        <v>192.2</v>
      </c>
      <c r="L16" s="925">
        <v>-42.399999999999977</v>
      </c>
    </row>
    <row r="17" spans="1:12">
      <c r="A17" s="365">
        <v>6</v>
      </c>
      <c r="B17" s="365" t="s">
        <v>834</v>
      </c>
      <c r="C17" s="789">
        <v>935.10494000000006</v>
      </c>
      <c r="D17" s="812">
        <v>8</v>
      </c>
      <c r="E17" s="525">
        <v>591.45000000000005</v>
      </c>
      <c r="F17" s="525">
        <v>618.74999999999989</v>
      </c>
      <c r="G17" s="812">
        <v>-19.299999999999841</v>
      </c>
      <c r="H17" s="814">
        <v>400.75925999999998</v>
      </c>
      <c r="I17" s="561">
        <v>22.45</v>
      </c>
      <c r="J17" s="561">
        <v>356.85</v>
      </c>
      <c r="K17" s="561">
        <v>383.74</v>
      </c>
      <c r="L17" s="813">
        <v>-4.4399999999999977</v>
      </c>
    </row>
    <row r="18" spans="1:12">
      <c r="A18" s="365">
        <v>7</v>
      </c>
      <c r="B18" s="365" t="s">
        <v>835</v>
      </c>
      <c r="C18" s="812">
        <v>277.08758</v>
      </c>
      <c r="D18" s="812">
        <v>0</v>
      </c>
      <c r="E18" s="813">
        <v>230.9</v>
      </c>
      <c r="F18" s="812">
        <v>230.9</v>
      </c>
      <c r="G18" s="812">
        <v>0</v>
      </c>
      <c r="H18" s="813">
        <v>118.75182000000001</v>
      </c>
      <c r="I18" s="813">
        <v>0</v>
      </c>
      <c r="J18" s="812">
        <v>130.9</v>
      </c>
      <c r="K18" s="812">
        <v>125.9</v>
      </c>
      <c r="L18" s="813">
        <v>5</v>
      </c>
    </row>
    <row r="19" spans="1:12">
      <c r="A19" s="365">
        <v>8</v>
      </c>
      <c r="B19" s="365" t="s">
        <v>836</v>
      </c>
      <c r="C19" s="812">
        <v>783.50888000000009</v>
      </c>
      <c r="D19" s="812">
        <v>0</v>
      </c>
      <c r="E19" s="813">
        <v>513.25</v>
      </c>
      <c r="F19" s="812">
        <v>513.25</v>
      </c>
      <c r="G19" s="812">
        <v>0</v>
      </c>
      <c r="H19" s="813">
        <v>335.78952000000004</v>
      </c>
      <c r="I19" s="813">
        <v>0</v>
      </c>
      <c r="J19" s="812">
        <v>276.40999999999997</v>
      </c>
      <c r="K19" s="812">
        <v>276.40999999999997</v>
      </c>
      <c r="L19" s="813">
        <v>0</v>
      </c>
    </row>
    <row r="20" spans="1:12">
      <c r="A20" s="365">
        <v>9</v>
      </c>
      <c r="B20" s="365" t="s">
        <v>837</v>
      </c>
      <c r="C20" s="789">
        <v>756.38794000000007</v>
      </c>
      <c r="D20" s="812">
        <v>0</v>
      </c>
      <c r="E20" s="792">
        <v>490.84000000000003</v>
      </c>
      <c r="F20" s="525">
        <v>490.84000000000003</v>
      </c>
      <c r="G20" s="812">
        <v>0</v>
      </c>
      <c r="H20" s="814">
        <v>324.16626000000002</v>
      </c>
      <c r="I20" s="561">
        <v>0</v>
      </c>
      <c r="J20" s="525">
        <v>291.24</v>
      </c>
      <c r="K20" s="561">
        <v>291.24</v>
      </c>
      <c r="L20" s="813">
        <v>0</v>
      </c>
    </row>
    <row r="21" spans="1:12">
      <c r="A21" s="365">
        <v>10</v>
      </c>
      <c r="B21" s="365" t="s">
        <v>838</v>
      </c>
      <c r="C21" s="812">
        <v>807.08936000000006</v>
      </c>
      <c r="D21" s="812">
        <v>0.9</v>
      </c>
      <c r="E21" s="813">
        <v>705.5</v>
      </c>
      <c r="F21" s="812">
        <v>705.5</v>
      </c>
      <c r="G21" s="812">
        <v>0.89999999999997726</v>
      </c>
      <c r="H21" s="813">
        <v>345.89544000000001</v>
      </c>
      <c r="I21" s="813">
        <v>0</v>
      </c>
      <c r="J21" s="812">
        <v>308.2</v>
      </c>
      <c r="K21" s="812">
        <v>308.2</v>
      </c>
      <c r="L21" s="813">
        <v>0</v>
      </c>
    </row>
    <row r="22" spans="1:12">
      <c r="A22" s="365">
        <v>11</v>
      </c>
      <c r="B22" s="365" t="s">
        <v>839</v>
      </c>
      <c r="C22" s="812">
        <v>551.48169999999993</v>
      </c>
      <c r="D22" s="812">
        <v>0</v>
      </c>
      <c r="E22" s="813">
        <v>363.53000000000003</v>
      </c>
      <c r="F22" s="812">
        <v>363.53000000000003</v>
      </c>
      <c r="G22" s="812">
        <v>0</v>
      </c>
      <c r="H22" s="813">
        <v>236.3493</v>
      </c>
      <c r="I22" s="813">
        <v>0</v>
      </c>
      <c r="J22" s="812">
        <v>220.49</v>
      </c>
      <c r="K22" s="812">
        <v>220.49</v>
      </c>
      <c r="L22" s="813">
        <v>0</v>
      </c>
    </row>
    <row r="23" spans="1:12" ht="13.5" customHeight="1">
      <c r="A23" s="365">
        <v>12</v>
      </c>
      <c r="B23" s="365" t="s">
        <v>869</v>
      </c>
      <c r="C23" s="812">
        <v>447.08048000000002</v>
      </c>
      <c r="D23" s="812">
        <v>11.484</v>
      </c>
      <c r="E23" s="813">
        <v>291.87</v>
      </c>
      <c r="F23" s="812">
        <v>257.54999999999995</v>
      </c>
      <c r="G23" s="812">
        <v>45.80400000000003</v>
      </c>
      <c r="H23" s="813">
        <v>191.60592</v>
      </c>
      <c r="I23" s="813">
        <v>19.25</v>
      </c>
      <c r="J23" s="812">
        <v>140.80000000000001</v>
      </c>
      <c r="K23" s="812">
        <v>143.22999999999999</v>
      </c>
      <c r="L23" s="813">
        <v>16.820000000000022</v>
      </c>
    </row>
    <row r="24" spans="1:12" s="791" customFormat="1">
      <c r="A24" s="711">
        <v>13</v>
      </c>
      <c r="B24" s="711" t="s">
        <v>841</v>
      </c>
      <c r="C24" s="924">
        <v>1540.84546</v>
      </c>
      <c r="D24" s="924">
        <v>12</v>
      </c>
      <c r="E24" s="925">
        <v>855</v>
      </c>
      <c r="F24" s="924">
        <v>775</v>
      </c>
      <c r="G24" s="924">
        <v>92</v>
      </c>
      <c r="H24" s="925">
        <v>660.36234000000002</v>
      </c>
      <c r="I24" s="925">
        <v>55</v>
      </c>
      <c r="J24" s="924">
        <v>550</v>
      </c>
      <c r="K24" s="924">
        <v>455</v>
      </c>
      <c r="L24" s="925">
        <v>150</v>
      </c>
    </row>
    <row r="25" spans="1:12">
      <c r="A25" s="365">
        <v>14</v>
      </c>
      <c r="B25" s="365" t="s">
        <v>842</v>
      </c>
      <c r="C25" s="812">
        <v>767.44975999999997</v>
      </c>
      <c r="D25" s="525">
        <v>10.08</v>
      </c>
      <c r="E25" s="525">
        <v>467.6</v>
      </c>
      <c r="F25" s="525">
        <v>465.33000000000004</v>
      </c>
      <c r="G25" s="812">
        <v>12.349999999999966</v>
      </c>
      <c r="H25" s="814">
        <v>328.90703999999999</v>
      </c>
      <c r="I25" s="561">
        <v>4.22</v>
      </c>
      <c r="J25" s="561">
        <v>243.9</v>
      </c>
      <c r="K25" s="561">
        <v>241.9</v>
      </c>
      <c r="L25" s="813">
        <v>6.2199999999999989</v>
      </c>
    </row>
    <row r="26" spans="1:12">
      <c r="A26" s="365">
        <v>15</v>
      </c>
      <c r="B26" s="365" t="s">
        <v>843</v>
      </c>
      <c r="C26" s="812">
        <v>410.11740000000003</v>
      </c>
      <c r="D26" s="812">
        <v>0</v>
      </c>
      <c r="E26" s="813">
        <v>286.64999999999998</v>
      </c>
      <c r="F26" s="812">
        <v>286.64999999999998</v>
      </c>
      <c r="G26" s="812">
        <v>0</v>
      </c>
      <c r="H26" s="813">
        <v>175.7646</v>
      </c>
      <c r="I26" s="813">
        <v>0</v>
      </c>
      <c r="J26" s="812">
        <v>179.23000000000002</v>
      </c>
      <c r="K26" s="812">
        <v>179.23000000000002</v>
      </c>
      <c r="L26" s="813">
        <v>0</v>
      </c>
    </row>
    <row r="27" spans="1:12">
      <c r="A27" s="365">
        <v>16</v>
      </c>
      <c r="B27" s="365" t="s">
        <v>844</v>
      </c>
      <c r="C27" s="812">
        <v>705.95755999999994</v>
      </c>
      <c r="D27" s="812">
        <v>6.77</v>
      </c>
      <c r="E27" s="813">
        <v>334</v>
      </c>
      <c r="F27" s="812">
        <v>563.54</v>
      </c>
      <c r="G27" s="812">
        <v>-222.76999999999998</v>
      </c>
      <c r="H27" s="813">
        <v>302.55324000000002</v>
      </c>
      <c r="I27" s="813">
        <v>22.55</v>
      </c>
      <c r="J27" s="812">
        <v>143</v>
      </c>
      <c r="K27" s="812">
        <v>260.71000000000004</v>
      </c>
      <c r="L27" s="813">
        <v>-95.160000000000025</v>
      </c>
    </row>
    <row r="28" spans="1:12">
      <c r="A28" s="365">
        <v>17</v>
      </c>
      <c r="B28" s="365" t="s">
        <v>845</v>
      </c>
      <c r="C28" s="812">
        <v>323.55400000000003</v>
      </c>
      <c r="D28" s="812">
        <v>2.64</v>
      </c>
      <c r="E28" s="813">
        <v>282.32</v>
      </c>
      <c r="F28" s="812">
        <v>217.48</v>
      </c>
      <c r="G28" s="812">
        <v>67.47999999999999</v>
      </c>
      <c r="H28" s="813">
        <v>138.666</v>
      </c>
      <c r="I28" s="813">
        <v>0</v>
      </c>
      <c r="J28" s="812">
        <v>120.00999999999999</v>
      </c>
      <c r="K28" s="812">
        <v>90.45</v>
      </c>
      <c r="L28" s="813">
        <v>29.559999999999988</v>
      </c>
    </row>
    <row r="29" spans="1:12">
      <c r="A29" s="365">
        <v>18</v>
      </c>
      <c r="B29" s="365" t="s">
        <v>846</v>
      </c>
      <c r="C29" s="812">
        <v>411.11686000000003</v>
      </c>
      <c r="D29" s="812">
        <v>0</v>
      </c>
      <c r="E29" s="813">
        <v>276.97000000000003</v>
      </c>
      <c r="F29" s="812">
        <v>273.66000000000003</v>
      </c>
      <c r="G29" s="812">
        <v>3.3100000000000023</v>
      </c>
      <c r="H29" s="813">
        <v>176.19294000000002</v>
      </c>
      <c r="I29" s="813">
        <v>0</v>
      </c>
      <c r="J29" s="812">
        <v>158.79399999999998</v>
      </c>
      <c r="K29" s="812">
        <v>158.79399999999998</v>
      </c>
      <c r="L29" s="813">
        <v>0</v>
      </c>
    </row>
    <row r="30" spans="1:12">
      <c r="A30" s="365">
        <v>19</v>
      </c>
      <c r="B30" s="365" t="s">
        <v>847</v>
      </c>
      <c r="C30" s="789">
        <v>951.84166000000016</v>
      </c>
      <c r="D30" s="789">
        <v>0</v>
      </c>
      <c r="E30" s="789">
        <v>756.05000000000007</v>
      </c>
      <c r="F30" s="789">
        <v>756.05000000000007</v>
      </c>
      <c r="G30" s="812">
        <v>0</v>
      </c>
      <c r="H30" s="814">
        <v>407.93214000000006</v>
      </c>
      <c r="I30" s="814">
        <v>0</v>
      </c>
      <c r="J30" s="814">
        <v>340.55</v>
      </c>
      <c r="K30" s="814">
        <v>340.55</v>
      </c>
      <c r="L30" s="813">
        <v>0</v>
      </c>
    </row>
    <row r="31" spans="1:12">
      <c r="A31" s="365">
        <v>20</v>
      </c>
      <c r="B31" s="365" t="s">
        <v>848</v>
      </c>
      <c r="C31" s="812">
        <v>619.78377999999998</v>
      </c>
      <c r="D31" s="812">
        <v>0</v>
      </c>
      <c r="E31" s="813">
        <v>510.15</v>
      </c>
      <c r="F31" s="812">
        <v>510.15</v>
      </c>
      <c r="G31" s="812">
        <v>0</v>
      </c>
      <c r="H31" s="813">
        <v>265.62162000000001</v>
      </c>
      <c r="I31" s="813">
        <v>0</v>
      </c>
      <c r="J31" s="812">
        <v>254.75</v>
      </c>
      <c r="K31" s="812">
        <v>254.75</v>
      </c>
      <c r="L31" s="813">
        <v>0</v>
      </c>
    </row>
    <row r="32" spans="1:12">
      <c r="A32" s="365">
        <v>21</v>
      </c>
      <c r="B32" s="365" t="s">
        <v>849</v>
      </c>
      <c r="C32" s="812">
        <v>610.22962000000007</v>
      </c>
      <c r="D32" s="812">
        <v>2.2000000000000002</v>
      </c>
      <c r="E32" s="813">
        <v>502.70600000000002</v>
      </c>
      <c r="F32" s="812">
        <v>530.95300000000009</v>
      </c>
      <c r="G32" s="812">
        <v>-26.047000000000082</v>
      </c>
      <c r="H32" s="813">
        <v>261.52697999999998</v>
      </c>
      <c r="I32" s="813">
        <v>0</v>
      </c>
      <c r="J32" s="812">
        <v>224.57900000000001</v>
      </c>
      <c r="K32" s="812">
        <v>232.93799999999999</v>
      </c>
      <c r="L32" s="813">
        <v>-8.3589999999999804</v>
      </c>
    </row>
    <row r="33" spans="1:12">
      <c r="A33" s="211" t="s">
        <v>15</v>
      </c>
      <c r="B33" s="498"/>
      <c r="C33" s="956">
        <f>SUM(C12:C32)</f>
        <v>14248.8269</v>
      </c>
      <c r="D33" s="956">
        <f t="shared" ref="D33:L33" si="0">SUM(D12:D32)</f>
        <v>61.774000000000001</v>
      </c>
      <c r="E33" s="956">
        <f t="shared" si="0"/>
        <v>9894.405999999999</v>
      </c>
      <c r="F33" s="956">
        <f t="shared" si="0"/>
        <v>9978.4629999999979</v>
      </c>
      <c r="G33" s="956">
        <f t="shared" si="0"/>
        <v>-22.282999999999987</v>
      </c>
      <c r="H33" s="956">
        <f t="shared" si="0"/>
        <v>6106.6400999999996</v>
      </c>
      <c r="I33" s="956">
        <f t="shared" si="0"/>
        <v>122.27</v>
      </c>
      <c r="J33" s="956">
        <f t="shared" si="0"/>
        <v>5050.7529999999997</v>
      </c>
      <c r="K33" s="956">
        <f t="shared" si="0"/>
        <v>5077.0820000000003</v>
      </c>
      <c r="L33" s="956">
        <f t="shared" si="0"/>
        <v>95.941000000000017</v>
      </c>
    </row>
    <row r="34" spans="1:12">
      <c r="A34" s="19" t="s">
        <v>758</v>
      </c>
      <c r="B34" s="383"/>
      <c r="C34" s="383"/>
      <c r="D34" s="383"/>
      <c r="E34" s="383"/>
      <c r="F34" s="383"/>
      <c r="G34" s="383"/>
      <c r="H34" s="383"/>
      <c r="I34" s="383"/>
      <c r="J34" s="383"/>
      <c r="K34" s="383"/>
      <c r="L34" s="383"/>
    </row>
    <row r="35" spans="1:12" ht="15.75" customHeight="1">
      <c r="A35" s="737"/>
      <c r="B35" s="737"/>
      <c r="C35" s="737"/>
      <c r="D35" s="737"/>
      <c r="E35" s="737"/>
      <c r="F35" s="737"/>
      <c r="H35" s="815"/>
      <c r="I35" s="815"/>
      <c r="J35" s="815"/>
      <c r="K35" s="815"/>
      <c r="L35" s="737"/>
    </row>
    <row r="36" spans="1:12" ht="18" customHeight="1">
      <c r="A36" s="366" t="s">
        <v>18</v>
      </c>
      <c r="B36" s="800"/>
      <c r="C36" s="979">
        <f>C33+H33</f>
        <v>20355.467000000001</v>
      </c>
      <c r="D36" s="366"/>
      <c r="E36" s="817">
        <f>F33+K33</f>
        <v>15055.544999999998</v>
      </c>
      <c r="H36" s="1035"/>
      <c r="I36" s="1035"/>
      <c r="J36" s="1035"/>
      <c r="K36" s="1035"/>
      <c r="L36" s="806"/>
    </row>
    <row r="37" spans="1:12" ht="18" customHeight="1">
      <c r="A37" s="366"/>
      <c r="B37" s="800"/>
      <c r="C37" s="366"/>
      <c r="D37" s="366"/>
      <c r="E37" s="801">
        <f>E36/20836.97</f>
        <v>0.72254003341176753</v>
      </c>
      <c r="F37" s="807">
        <f>F33+K33+'T6A_FG_Upy_Utlsn '!F33+'T6A_FG_Upy_Utlsn '!K33</f>
        <v>29754.175999999999</v>
      </c>
      <c r="H37" s="1035"/>
      <c r="I37" s="1035"/>
      <c r="J37" s="1035"/>
      <c r="K37" s="1035"/>
      <c r="L37" s="806"/>
    </row>
    <row r="38" spans="1:12" ht="18" customHeight="1">
      <c r="A38" s="366"/>
      <c r="B38" s="800"/>
      <c r="C38" s="366"/>
      <c r="D38" s="366"/>
      <c r="E38" s="801"/>
      <c r="H38" s="1035"/>
      <c r="I38" s="1035"/>
      <c r="J38" s="1035"/>
      <c r="K38" s="1035"/>
      <c r="L38" s="806"/>
    </row>
    <row r="39" spans="1:12" ht="12.75" customHeight="1">
      <c r="A39" s="802"/>
      <c r="B39" s="803"/>
      <c r="C39" s="804"/>
      <c r="D39" s="816"/>
      <c r="E39" s="805"/>
      <c r="G39" s="1035"/>
      <c r="H39" s="1086" t="s">
        <v>1058</v>
      </c>
      <c r="I39" s="1086"/>
      <c r="J39" s="1086"/>
      <c r="K39" s="1086"/>
      <c r="L39" s="1086"/>
    </row>
    <row r="40" spans="1:12" ht="16.5" customHeight="1">
      <c r="A40" s="802"/>
      <c r="B40" s="803"/>
      <c r="C40" s="804"/>
      <c r="D40" s="804"/>
      <c r="E40" s="805"/>
      <c r="G40" s="1035"/>
      <c r="H40" s="1086"/>
      <c r="I40" s="1086"/>
      <c r="J40" s="1086"/>
      <c r="K40" s="1086"/>
      <c r="L40" s="1086"/>
    </row>
    <row r="41" spans="1:12" ht="12.75" customHeight="1">
      <c r="A41" s="808"/>
      <c r="B41" s="808"/>
      <c r="C41" s="808"/>
      <c r="D41" s="808"/>
      <c r="E41" s="808"/>
      <c r="H41" s="1086"/>
      <c r="I41" s="1086"/>
      <c r="J41" s="1086"/>
      <c r="K41" s="1086"/>
      <c r="L41" s="1086"/>
    </row>
    <row r="42" spans="1:12" ht="12.75" customHeight="1">
      <c r="H42" s="1086"/>
      <c r="I42" s="1086"/>
      <c r="J42" s="1086"/>
      <c r="K42" s="1086"/>
      <c r="L42" s="1086"/>
    </row>
    <row r="43" spans="1:12">
      <c r="K43" s="808"/>
      <c r="L43" s="808"/>
    </row>
  </sheetData>
  <mergeCells count="11">
    <mergeCell ref="A9:A10"/>
    <mergeCell ref="B9:B10"/>
    <mergeCell ref="C9:G9"/>
    <mergeCell ref="H9:L9"/>
    <mergeCell ref="H39:L42"/>
    <mergeCell ref="I8:L8"/>
    <mergeCell ref="A3:L3"/>
    <mergeCell ref="A2:L2"/>
    <mergeCell ref="A5:L5"/>
    <mergeCell ref="A7:B7"/>
    <mergeCell ref="F7:L7"/>
  </mergeCells>
  <phoneticPr fontId="0" type="noConversion"/>
  <printOptions horizontalCentered="1"/>
  <pageMargins left="0.70866141732283472" right="0.70866141732283472" top="0.23622047244094491" bottom="0" header="0.31496062992125984" footer="0.31496062992125984"/>
  <pageSetup paperSize="5" scale="94" orientation="landscape"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sheetPr>
    <pageSetUpPr fitToPage="1"/>
  </sheetPr>
  <dimension ref="A1:G65"/>
  <sheetViews>
    <sheetView view="pageBreakPreview" topLeftCell="A49" zoomScale="120" zoomScaleSheetLayoutView="120" workbookViewId="0">
      <selection activeCell="C55" sqref="C55"/>
    </sheetView>
  </sheetViews>
  <sheetFormatPr defaultRowHeight="12.75"/>
  <cols>
    <col min="1" max="1" width="8.7109375" customWidth="1"/>
    <col min="2" max="2" width="11" customWidth="1"/>
    <col min="3" max="3" width="114.5703125" customWidth="1"/>
  </cols>
  <sheetData>
    <row r="1" spans="1:7" ht="21.75" customHeight="1">
      <c r="A1" s="1080" t="s">
        <v>571</v>
      </c>
      <c r="B1" s="1080"/>
      <c r="C1" s="1080"/>
      <c r="D1" s="1080"/>
      <c r="E1" s="239"/>
      <c r="F1" s="239"/>
      <c r="G1" s="239"/>
    </row>
    <row r="2" spans="1:7">
      <c r="A2" s="3" t="s">
        <v>71</v>
      </c>
      <c r="B2" s="3" t="s">
        <v>572</v>
      </c>
      <c r="C2" s="3" t="s">
        <v>573</v>
      </c>
    </row>
    <row r="3" spans="1:7">
      <c r="A3" s="8">
        <v>1</v>
      </c>
      <c r="B3" s="240" t="s">
        <v>574</v>
      </c>
      <c r="C3" s="240" t="s">
        <v>794</v>
      </c>
    </row>
    <row r="4" spans="1:7">
      <c r="A4" s="8">
        <v>2</v>
      </c>
      <c r="B4" s="240" t="s">
        <v>575</v>
      </c>
      <c r="C4" s="240" t="s">
        <v>795</v>
      </c>
    </row>
    <row r="5" spans="1:7">
      <c r="A5" s="8">
        <v>3</v>
      </c>
      <c r="B5" s="240" t="s">
        <v>576</v>
      </c>
      <c r="C5" s="240" t="s">
        <v>796</v>
      </c>
    </row>
    <row r="6" spans="1:7">
      <c r="A6" s="8">
        <v>4</v>
      </c>
      <c r="B6" s="240" t="s">
        <v>577</v>
      </c>
      <c r="C6" s="240" t="s">
        <v>797</v>
      </c>
    </row>
    <row r="7" spans="1:7">
      <c r="A7" s="8">
        <v>5</v>
      </c>
      <c r="B7" s="240" t="s">
        <v>578</v>
      </c>
      <c r="C7" s="240" t="s">
        <v>798</v>
      </c>
    </row>
    <row r="8" spans="1:7">
      <c r="A8" s="8">
        <v>6</v>
      </c>
      <c r="B8" s="240" t="s">
        <v>579</v>
      </c>
      <c r="C8" s="240" t="s">
        <v>799</v>
      </c>
    </row>
    <row r="9" spans="1:7">
      <c r="A9" s="8">
        <v>7</v>
      </c>
      <c r="B9" s="240" t="s">
        <v>580</v>
      </c>
      <c r="C9" s="240" t="s">
        <v>800</v>
      </c>
    </row>
    <row r="10" spans="1:7">
      <c r="A10" s="8">
        <v>8</v>
      </c>
      <c r="B10" s="240" t="s">
        <v>581</v>
      </c>
      <c r="C10" s="240" t="s">
        <v>801</v>
      </c>
    </row>
    <row r="11" spans="1:7">
      <c r="A11" s="8">
        <v>9</v>
      </c>
      <c r="B11" s="240" t="s">
        <v>582</v>
      </c>
      <c r="C11" s="240" t="s">
        <v>583</v>
      </c>
    </row>
    <row r="12" spans="1:7">
      <c r="A12" s="8">
        <v>10</v>
      </c>
      <c r="B12" s="240" t="s">
        <v>788</v>
      </c>
      <c r="C12" s="240" t="s">
        <v>789</v>
      </c>
    </row>
    <row r="13" spans="1:7">
      <c r="A13" s="8">
        <v>11</v>
      </c>
      <c r="B13" s="240" t="s">
        <v>584</v>
      </c>
      <c r="C13" s="240" t="s">
        <v>802</v>
      </c>
    </row>
    <row r="14" spans="1:7">
      <c r="A14" s="8">
        <v>12</v>
      </c>
      <c r="B14" s="240" t="s">
        <v>585</v>
      </c>
      <c r="C14" s="240" t="s">
        <v>803</v>
      </c>
    </row>
    <row r="15" spans="1:7">
      <c r="A15" s="8">
        <v>13</v>
      </c>
      <c r="B15" s="240" t="s">
        <v>586</v>
      </c>
      <c r="C15" s="240" t="s">
        <v>804</v>
      </c>
    </row>
    <row r="16" spans="1:7">
      <c r="A16" s="8">
        <v>14</v>
      </c>
      <c r="B16" s="240" t="s">
        <v>587</v>
      </c>
      <c r="C16" s="240" t="s">
        <v>805</v>
      </c>
    </row>
    <row r="17" spans="1:3">
      <c r="A17" s="8">
        <v>15</v>
      </c>
      <c r="B17" s="240" t="s">
        <v>588</v>
      </c>
      <c r="C17" s="240" t="s">
        <v>793</v>
      </c>
    </row>
    <row r="18" spans="1:3">
      <c r="A18" s="8">
        <v>16</v>
      </c>
      <c r="B18" s="240" t="s">
        <v>589</v>
      </c>
      <c r="C18" s="240" t="s">
        <v>806</v>
      </c>
    </row>
    <row r="19" spans="1:3">
      <c r="A19" s="8">
        <v>17</v>
      </c>
      <c r="B19" s="240" t="s">
        <v>590</v>
      </c>
      <c r="C19" s="240" t="s">
        <v>807</v>
      </c>
    </row>
    <row r="20" spans="1:3">
      <c r="A20" s="8">
        <v>18</v>
      </c>
      <c r="B20" s="240" t="s">
        <v>591</v>
      </c>
      <c r="C20" s="240" t="s">
        <v>808</v>
      </c>
    </row>
    <row r="21" spans="1:3">
      <c r="A21" s="8">
        <v>19</v>
      </c>
      <c r="B21" s="240" t="s">
        <v>592</v>
      </c>
      <c r="C21" s="240" t="s">
        <v>809</v>
      </c>
    </row>
    <row r="22" spans="1:3">
      <c r="A22" s="8">
        <v>20</v>
      </c>
      <c r="B22" s="240" t="s">
        <v>593</v>
      </c>
      <c r="C22" s="240" t="s">
        <v>810</v>
      </c>
    </row>
    <row r="23" spans="1:3">
      <c r="A23" s="8">
        <v>21</v>
      </c>
      <c r="B23" s="240" t="s">
        <v>594</v>
      </c>
      <c r="C23" s="240" t="s">
        <v>811</v>
      </c>
    </row>
    <row r="24" spans="1:3">
      <c r="A24" s="8">
        <v>22</v>
      </c>
      <c r="B24" s="240" t="s">
        <v>595</v>
      </c>
      <c r="C24" s="240" t="s">
        <v>596</v>
      </c>
    </row>
    <row r="25" spans="1:3">
      <c r="A25" s="8">
        <v>23</v>
      </c>
      <c r="B25" s="240" t="s">
        <v>597</v>
      </c>
      <c r="C25" s="240" t="s">
        <v>598</v>
      </c>
    </row>
    <row r="26" spans="1:3">
      <c r="A26" s="8">
        <v>24</v>
      </c>
      <c r="B26" s="240" t="s">
        <v>599</v>
      </c>
      <c r="C26" s="240" t="s">
        <v>812</v>
      </c>
    </row>
    <row r="27" spans="1:3">
      <c r="A27" s="8">
        <v>25</v>
      </c>
      <c r="B27" s="240" t="s">
        <v>600</v>
      </c>
      <c r="C27" s="240" t="s">
        <v>813</v>
      </c>
    </row>
    <row r="28" spans="1:3">
      <c r="A28" s="8">
        <v>26</v>
      </c>
      <c r="B28" s="240" t="s">
        <v>601</v>
      </c>
      <c r="C28" s="240" t="s">
        <v>814</v>
      </c>
    </row>
    <row r="29" spans="1:3">
      <c r="A29" s="8">
        <v>27</v>
      </c>
      <c r="B29" s="240" t="s">
        <v>602</v>
      </c>
      <c r="C29" s="240" t="s">
        <v>603</v>
      </c>
    </row>
    <row r="30" spans="1:3">
      <c r="A30" s="8">
        <v>28</v>
      </c>
      <c r="B30" s="240" t="s">
        <v>604</v>
      </c>
      <c r="C30" s="240" t="s">
        <v>605</v>
      </c>
    </row>
    <row r="31" spans="1:3">
      <c r="A31" s="8">
        <v>29</v>
      </c>
      <c r="B31" s="240" t="s">
        <v>606</v>
      </c>
      <c r="C31" s="240" t="s">
        <v>607</v>
      </c>
    </row>
    <row r="32" spans="1:3">
      <c r="A32" s="8">
        <v>30</v>
      </c>
      <c r="B32" s="240" t="s">
        <v>787</v>
      </c>
      <c r="C32" s="240" t="s">
        <v>786</v>
      </c>
    </row>
    <row r="33" spans="1:3">
      <c r="A33" s="8">
        <v>31</v>
      </c>
      <c r="B33" s="240" t="s">
        <v>608</v>
      </c>
      <c r="C33" s="240" t="s">
        <v>609</v>
      </c>
    </row>
    <row r="34" spans="1:3">
      <c r="A34" s="8">
        <v>32</v>
      </c>
      <c r="B34" s="240" t="s">
        <v>610</v>
      </c>
      <c r="C34" s="240" t="s">
        <v>609</v>
      </c>
    </row>
    <row r="35" spans="1:3">
      <c r="A35" s="8">
        <v>33</v>
      </c>
      <c r="B35" s="240" t="s">
        <v>611</v>
      </c>
      <c r="C35" s="240" t="s">
        <v>612</v>
      </c>
    </row>
    <row r="36" spans="1:3">
      <c r="A36" s="8">
        <v>34</v>
      </c>
      <c r="B36" s="240" t="s">
        <v>613</v>
      </c>
      <c r="C36" s="240" t="s">
        <v>614</v>
      </c>
    </row>
    <row r="37" spans="1:3">
      <c r="A37" s="8">
        <v>35</v>
      </c>
      <c r="B37" s="240" t="s">
        <v>615</v>
      </c>
      <c r="C37" s="240" t="s">
        <v>616</v>
      </c>
    </row>
    <row r="38" spans="1:3">
      <c r="A38" s="8">
        <v>36</v>
      </c>
      <c r="B38" s="240" t="s">
        <v>617</v>
      </c>
      <c r="C38" s="240" t="s">
        <v>618</v>
      </c>
    </row>
    <row r="39" spans="1:3">
      <c r="A39" s="8">
        <v>37</v>
      </c>
      <c r="B39" s="240" t="s">
        <v>619</v>
      </c>
      <c r="C39" s="240" t="s">
        <v>620</v>
      </c>
    </row>
    <row r="40" spans="1:3">
      <c r="A40" s="8">
        <v>38</v>
      </c>
      <c r="B40" s="240" t="s">
        <v>621</v>
      </c>
      <c r="C40" s="240" t="s">
        <v>622</v>
      </c>
    </row>
    <row r="41" spans="1:3">
      <c r="A41" s="8">
        <v>39</v>
      </c>
      <c r="B41" s="240" t="s">
        <v>623</v>
      </c>
      <c r="C41" s="240" t="s">
        <v>624</v>
      </c>
    </row>
    <row r="42" spans="1:3">
      <c r="A42" s="8">
        <v>40</v>
      </c>
      <c r="B42" s="240" t="s">
        <v>625</v>
      </c>
      <c r="C42" s="240" t="s">
        <v>815</v>
      </c>
    </row>
    <row r="43" spans="1:3">
      <c r="A43" s="8">
        <v>41</v>
      </c>
      <c r="B43" s="240" t="s">
        <v>626</v>
      </c>
      <c r="C43" s="240" t="s">
        <v>627</v>
      </c>
    </row>
    <row r="44" spans="1:3">
      <c r="A44" s="8">
        <v>42</v>
      </c>
      <c r="B44" s="240" t="s">
        <v>628</v>
      </c>
      <c r="C44" s="240" t="s">
        <v>629</v>
      </c>
    </row>
    <row r="45" spans="1:3">
      <c r="A45" s="8">
        <v>43</v>
      </c>
      <c r="B45" s="240" t="s">
        <v>630</v>
      </c>
      <c r="C45" s="240" t="s">
        <v>631</v>
      </c>
    </row>
    <row r="46" spans="1:3">
      <c r="A46" s="8">
        <v>44</v>
      </c>
      <c r="B46" s="240" t="s">
        <v>632</v>
      </c>
      <c r="C46" s="240" t="s">
        <v>633</v>
      </c>
    </row>
    <row r="47" spans="1:3">
      <c r="A47" s="8">
        <v>45</v>
      </c>
      <c r="B47" s="240" t="s">
        <v>634</v>
      </c>
      <c r="C47" s="240" t="s">
        <v>635</v>
      </c>
    </row>
    <row r="48" spans="1:3">
      <c r="A48" s="8">
        <v>46</v>
      </c>
      <c r="B48" s="240" t="s">
        <v>636</v>
      </c>
      <c r="C48" s="240" t="s">
        <v>816</v>
      </c>
    </row>
    <row r="49" spans="1:3">
      <c r="A49" s="8">
        <v>47</v>
      </c>
      <c r="B49" s="240" t="s">
        <v>637</v>
      </c>
      <c r="C49" s="240" t="s">
        <v>817</v>
      </c>
    </row>
    <row r="50" spans="1:3">
      <c r="A50" s="8">
        <v>48</v>
      </c>
      <c r="B50" s="240" t="s">
        <v>638</v>
      </c>
      <c r="C50" s="240" t="s">
        <v>639</v>
      </c>
    </row>
    <row r="51" spans="1:3">
      <c r="A51" s="8">
        <v>49</v>
      </c>
      <c r="B51" s="240" t="s">
        <v>640</v>
      </c>
      <c r="C51" s="240" t="s">
        <v>641</v>
      </c>
    </row>
    <row r="52" spans="1:3">
      <c r="A52" s="8">
        <v>50</v>
      </c>
      <c r="B52" s="240" t="s">
        <v>642</v>
      </c>
      <c r="C52" s="240" t="s">
        <v>643</v>
      </c>
    </row>
    <row r="53" spans="1:3">
      <c r="A53" s="8">
        <v>51</v>
      </c>
      <c r="B53" s="240" t="s">
        <v>644</v>
      </c>
      <c r="C53" s="240" t="s">
        <v>818</v>
      </c>
    </row>
    <row r="54" spans="1:3">
      <c r="A54" s="8">
        <v>52</v>
      </c>
      <c r="B54" s="240" t="s">
        <v>645</v>
      </c>
      <c r="C54" s="240" t="s">
        <v>819</v>
      </c>
    </row>
    <row r="55" spans="1:3">
      <c r="A55" s="8">
        <v>53</v>
      </c>
      <c r="B55" s="240" t="s">
        <v>646</v>
      </c>
      <c r="C55" s="240" t="s">
        <v>820</v>
      </c>
    </row>
    <row r="56" spans="1:3">
      <c r="A56" s="8">
        <v>54</v>
      </c>
      <c r="B56" s="240" t="s">
        <v>647</v>
      </c>
      <c r="C56" s="240" t="s">
        <v>821</v>
      </c>
    </row>
    <row r="57" spans="1:3">
      <c r="A57" s="8">
        <v>55</v>
      </c>
      <c r="B57" s="240" t="s">
        <v>648</v>
      </c>
      <c r="C57" s="240" t="s">
        <v>822</v>
      </c>
    </row>
    <row r="58" spans="1:3">
      <c r="A58" s="8">
        <v>56</v>
      </c>
      <c r="B58" s="240" t="s">
        <v>649</v>
      </c>
      <c r="C58" s="240" t="s">
        <v>823</v>
      </c>
    </row>
    <row r="59" spans="1:3">
      <c r="A59" s="8">
        <v>57</v>
      </c>
      <c r="B59" s="240" t="s">
        <v>650</v>
      </c>
      <c r="C59" s="240" t="s">
        <v>824</v>
      </c>
    </row>
    <row r="60" spans="1:3">
      <c r="A60" s="8">
        <v>58</v>
      </c>
      <c r="B60" s="240" t="s">
        <v>651</v>
      </c>
      <c r="C60" s="240" t="s">
        <v>825</v>
      </c>
    </row>
    <row r="61" spans="1:3">
      <c r="A61" s="8">
        <v>59</v>
      </c>
      <c r="B61" s="240" t="s">
        <v>652</v>
      </c>
      <c r="C61" s="240" t="s">
        <v>826</v>
      </c>
    </row>
    <row r="62" spans="1:3">
      <c r="A62" s="8">
        <v>60</v>
      </c>
      <c r="B62" s="240" t="s">
        <v>653</v>
      </c>
      <c r="C62" s="240" t="s">
        <v>827</v>
      </c>
    </row>
    <row r="63" spans="1:3">
      <c r="A63" s="8">
        <v>61</v>
      </c>
      <c r="B63" s="240" t="s">
        <v>654</v>
      </c>
      <c r="C63" s="240" t="s">
        <v>828</v>
      </c>
    </row>
    <row r="64" spans="1:3">
      <c r="A64" s="8">
        <v>62</v>
      </c>
      <c r="B64" s="264" t="s">
        <v>790</v>
      </c>
      <c r="C64" s="264" t="s">
        <v>791</v>
      </c>
    </row>
    <row r="65" spans="1:3">
      <c r="A65" s="8">
        <v>63</v>
      </c>
      <c r="B65" s="264" t="s">
        <v>792</v>
      </c>
      <c r="C65" s="264" t="s">
        <v>793</v>
      </c>
    </row>
  </sheetData>
  <mergeCells count="1">
    <mergeCell ref="A1:D1"/>
  </mergeCells>
  <printOptions horizontalCentered="1"/>
  <pageMargins left="0.70866141732283472" right="0.70866141732283472" top="0.23622047244094491" bottom="0" header="0.31496062992125984" footer="0.31496062992125984"/>
  <pageSetup paperSize="5" scale="72" orientation="landscape" r:id="rId1"/>
</worksheet>
</file>

<file path=xl/worksheets/sheet20.xml><?xml version="1.0" encoding="utf-8"?>
<worksheet xmlns="http://schemas.openxmlformats.org/spreadsheetml/2006/main" xmlns:r="http://schemas.openxmlformats.org/officeDocument/2006/relationships">
  <sheetPr>
    <pageSetUpPr fitToPage="1"/>
  </sheetPr>
  <dimension ref="A1:O43"/>
  <sheetViews>
    <sheetView view="pageBreakPreview" topLeftCell="A7" zoomScale="90" zoomScaleSheetLayoutView="90" workbookViewId="0">
      <selection activeCell="F39" sqref="F39"/>
    </sheetView>
  </sheetViews>
  <sheetFormatPr defaultRowHeight="12.75"/>
  <cols>
    <col min="1" max="1" width="6" style="379" customWidth="1"/>
    <col min="2" max="2" width="12.85546875" style="379" customWidth="1"/>
    <col min="3" max="3" width="10.5703125" style="379" customWidth="1"/>
    <col min="4" max="4" width="9.85546875" style="379" customWidth="1"/>
    <col min="5" max="5" width="12" style="379" customWidth="1"/>
    <col min="6" max="6" width="10.85546875" style="379" customWidth="1"/>
    <col min="7" max="7" width="15.85546875" style="379" customWidth="1"/>
    <col min="8" max="8" width="12.42578125" style="379" customWidth="1"/>
    <col min="9" max="9" width="12.140625" style="379" customWidth="1"/>
    <col min="10" max="10" width="9" style="379" customWidth="1"/>
    <col min="11" max="11" width="12" style="379" customWidth="1"/>
    <col min="12" max="12" width="15.42578125" style="379" customWidth="1"/>
    <col min="13" max="13" width="9.140625" style="379" hidden="1" customWidth="1"/>
    <col min="14" max="16384" width="9.140625" style="379"/>
  </cols>
  <sheetData>
    <row r="1" spans="1:15" s="358" customFormat="1" ht="15">
      <c r="D1" s="780"/>
      <c r="E1" s="780"/>
      <c r="F1" s="780"/>
      <c r="G1" s="780"/>
      <c r="H1" s="780"/>
      <c r="I1" s="780"/>
      <c r="J1" s="780"/>
      <c r="K1" s="780"/>
      <c r="L1" s="1249" t="s">
        <v>69</v>
      </c>
      <c r="M1" s="1249"/>
      <c r="N1" s="781"/>
    </row>
    <row r="2" spans="1:15" s="358" customFormat="1" ht="15">
      <c r="A2" s="1242" t="s">
        <v>0</v>
      </c>
      <c r="B2" s="1242"/>
      <c r="C2" s="1242"/>
      <c r="D2" s="1242"/>
      <c r="E2" s="1242"/>
      <c r="F2" s="1242"/>
      <c r="G2" s="1242"/>
      <c r="H2" s="1242"/>
      <c r="I2" s="1242"/>
      <c r="J2" s="1242"/>
      <c r="K2" s="1242"/>
      <c r="L2" s="1242"/>
      <c r="M2" s="782"/>
      <c r="N2" s="782"/>
    </row>
    <row r="3" spans="1:15" s="358" customFormat="1" ht="20.25">
      <c r="A3" s="1250" t="s">
        <v>655</v>
      </c>
      <c r="B3" s="1250"/>
      <c r="C3" s="1250"/>
      <c r="D3" s="1250"/>
      <c r="E3" s="1250"/>
      <c r="F3" s="1250"/>
      <c r="G3" s="1250"/>
      <c r="H3" s="1250"/>
      <c r="I3" s="1250"/>
      <c r="J3" s="1250"/>
      <c r="K3" s="1250"/>
      <c r="L3" s="1250"/>
      <c r="M3" s="783"/>
      <c r="N3" s="783"/>
    </row>
    <row r="4" spans="1:15" s="358" customFormat="1" ht="10.5" customHeight="1">
      <c r="D4" s="379"/>
    </row>
    <row r="5" spans="1:15" ht="19.5" customHeight="1">
      <c r="A5" s="1243" t="s">
        <v>761</v>
      </c>
      <c r="B5" s="1243"/>
      <c r="C5" s="1243"/>
      <c r="D5" s="1243"/>
      <c r="E5" s="1243"/>
      <c r="F5" s="1243"/>
      <c r="G5" s="1243"/>
      <c r="H5" s="1243"/>
      <c r="I5" s="1243"/>
      <c r="J5" s="1243"/>
      <c r="K5" s="1243"/>
      <c r="L5" s="1243"/>
    </row>
    <row r="6" spans="1:15">
      <c r="A6" s="809"/>
      <c r="B6" s="809"/>
      <c r="C6" s="809"/>
      <c r="D6" s="809"/>
      <c r="E6" s="809"/>
      <c r="F6" s="809"/>
      <c r="G6" s="809"/>
      <c r="H6" s="809"/>
      <c r="I6" s="809"/>
      <c r="J6" s="809"/>
      <c r="K6" s="809"/>
      <c r="L6" s="809"/>
    </row>
    <row r="7" spans="1:15">
      <c r="A7" s="1244" t="s">
        <v>966</v>
      </c>
      <c r="B7" s="1244"/>
      <c r="F7" s="1245" t="s">
        <v>16</v>
      </c>
      <c r="G7" s="1245"/>
      <c r="H7" s="1245"/>
      <c r="I7" s="1245"/>
      <c r="J7" s="1245"/>
      <c r="K7" s="1245"/>
      <c r="L7" s="1245"/>
    </row>
    <row r="8" spans="1:15">
      <c r="A8" s="737"/>
      <c r="F8" s="810"/>
      <c r="G8" s="811"/>
      <c r="H8" s="811"/>
      <c r="I8" s="1240" t="s">
        <v>1032</v>
      </c>
      <c r="J8" s="1240"/>
      <c r="K8" s="1240"/>
      <c r="L8" s="1240"/>
    </row>
    <row r="9" spans="1:15" s="737" customFormat="1">
      <c r="A9" s="1246" t="s">
        <v>2</v>
      </c>
      <c r="B9" s="1246" t="s">
        <v>3</v>
      </c>
      <c r="C9" s="1247" t="s">
        <v>17</v>
      </c>
      <c r="D9" s="1248"/>
      <c r="E9" s="1248"/>
      <c r="F9" s="1248"/>
      <c r="G9" s="1248"/>
      <c r="H9" s="1247" t="s">
        <v>39</v>
      </c>
      <c r="I9" s="1248"/>
      <c r="J9" s="1248"/>
      <c r="K9" s="1248"/>
      <c r="L9" s="1248"/>
      <c r="O9" s="385"/>
    </row>
    <row r="10" spans="1:15" s="737" customFormat="1" ht="77.45" customHeight="1">
      <c r="A10" s="1246"/>
      <c r="B10" s="1246"/>
      <c r="C10" s="773" t="s">
        <v>675</v>
      </c>
      <c r="D10" s="976" t="s">
        <v>677</v>
      </c>
      <c r="E10" s="773" t="s">
        <v>67</v>
      </c>
      <c r="F10" s="773" t="s">
        <v>68</v>
      </c>
      <c r="G10" s="773" t="s">
        <v>759</v>
      </c>
      <c r="H10" s="773" t="s">
        <v>675</v>
      </c>
      <c r="I10" s="773" t="s">
        <v>677</v>
      </c>
      <c r="J10" s="773" t="s">
        <v>67</v>
      </c>
      <c r="K10" s="773" t="s">
        <v>68</v>
      </c>
      <c r="L10" s="773" t="s">
        <v>760</v>
      </c>
    </row>
    <row r="11" spans="1:15" s="737" customFormat="1">
      <c r="A11" s="773">
        <v>1</v>
      </c>
      <c r="B11" s="773">
        <v>2</v>
      </c>
      <c r="C11" s="773">
        <v>3</v>
      </c>
      <c r="D11" s="976">
        <v>4</v>
      </c>
      <c r="E11" s="773">
        <v>5</v>
      </c>
      <c r="F11" s="773">
        <v>6</v>
      </c>
      <c r="G11" s="773">
        <v>7</v>
      </c>
      <c r="H11" s="773">
        <v>8</v>
      </c>
      <c r="I11" s="773">
        <v>9</v>
      </c>
      <c r="J11" s="773">
        <v>10</v>
      </c>
      <c r="K11" s="773">
        <v>11</v>
      </c>
      <c r="L11" s="773">
        <v>12</v>
      </c>
    </row>
    <row r="12" spans="1:15">
      <c r="A12" s="365">
        <v>1</v>
      </c>
      <c r="B12" s="365" t="s">
        <v>829</v>
      </c>
      <c r="C12" s="789">
        <v>713.20788000000005</v>
      </c>
      <c r="D12" s="525">
        <v>15</v>
      </c>
      <c r="E12" s="525">
        <v>570.45000000000005</v>
      </c>
      <c r="F12" s="789">
        <v>582.92999999999995</v>
      </c>
      <c r="G12" s="789">
        <v>2.5200000000000955</v>
      </c>
      <c r="H12" s="814">
        <v>305.66052000000002</v>
      </c>
      <c r="I12" s="814">
        <v>2.7</v>
      </c>
      <c r="J12" s="814">
        <v>252.5</v>
      </c>
      <c r="K12" s="814">
        <v>262.60000000000002</v>
      </c>
      <c r="L12" s="789">
        <v>-7.4000000000000341</v>
      </c>
    </row>
    <row r="13" spans="1:15">
      <c r="A13" s="365">
        <v>2</v>
      </c>
      <c r="B13" s="365" t="s">
        <v>830</v>
      </c>
      <c r="C13" s="789">
        <v>897.91316999999992</v>
      </c>
      <c r="D13" s="789">
        <v>0</v>
      </c>
      <c r="E13" s="525">
        <v>647.5</v>
      </c>
      <c r="F13" s="525">
        <v>647.5</v>
      </c>
      <c r="G13" s="789">
        <v>0</v>
      </c>
      <c r="H13" s="814">
        <v>384.81992999999994</v>
      </c>
      <c r="I13" s="561">
        <v>0</v>
      </c>
      <c r="J13" s="561">
        <v>273</v>
      </c>
      <c r="K13" s="561">
        <v>273</v>
      </c>
      <c r="L13" s="789">
        <v>0</v>
      </c>
    </row>
    <row r="14" spans="1:15">
      <c r="A14" s="365">
        <v>3</v>
      </c>
      <c r="B14" s="365" t="s">
        <v>831</v>
      </c>
      <c r="C14" s="789">
        <v>537.72641999999996</v>
      </c>
      <c r="D14" s="789">
        <v>0</v>
      </c>
      <c r="E14" s="789">
        <v>203</v>
      </c>
      <c r="F14" s="789">
        <v>173</v>
      </c>
      <c r="G14" s="789">
        <v>30</v>
      </c>
      <c r="H14" s="814">
        <v>230.45417999999998</v>
      </c>
      <c r="I14" s="814">
        <v>0</v>
      </c>
      <c r="J14" s="814">
        <v>190</v>
      </c>
      <c r="K14" s="814">
        <v>160</v>
      </c>
      <c r="L14" s="789">
        <v>30</v>
      </c>
    </row>
    <row r="15" spans="1:15">
      <c r="A15" s="365">
        <v>4</v>
      </c>
      <c r="B15" s="365" t="s">
        <v>832</v>
      </c>
      <c r="C15" s="789">
        <v>768.98282999999981</v>
      </c>
      <c r="D15" s="789">
        <v>0</v>
      </c>
      <c r="E15" s="525">
        <v>478.65</v>
      </c>
      <c r="F15" s="525">
        <v>478.65</v>
      </c>
      <c r="G15" s="789">
        <v>0</v>
      </c>
      <c r="H15" s="814">
        <v>329.5640699999999</v>
      </c>
      <c r="I15" s="561">
        <v>0</v>
      </c>
      <c r="J15" s="561">
        <v>245.26999999999998</v>
      </c>
      <c r="K15" s="561">
        <v>245.26999999999998</v>
      </c>
      <c r="L15" s="789">
        <v>0</v>
      </c>
    </row>
    <row r="16" spans="1:15">
      <c r="A16" s="365">
        <v>5</v>
      </c>
      <c r="B16" s="365" t="s">
        <v>833</v>
      </c>
      <c r="C16" s="789">
        <v>648.64107000000001</v>
      </c>
      <c r="D16" s="789">
        <v>0</v>
      </c>
      <c r="E16" s="789">
        <v>280</v>
      </c>
      <c r="F16" s="789">
        <v>279.55</v>
      </c>
      <c r="G16" s="789">
        <v>0.44999999999998863</v>
      </c>
      <c r="H16" s="814">
        <v>277.98902999999996</v>
      </c>
      <c r="I16" s="814">
        <v>-44.75</v>
      </c>
      <c r="J16" s="814">
        <v>115</v>
      </c>
      <c r="K16" s="814">
        <v>137.80000000000001</v>
      </c>
      <c r="L16" s="789">
        <v>-67.550000000000011</v>
      </c>
    </row>
    <row r="17" spans="1:12">
      <c r="A17" s="365">
        <v>6</v>
      </c>
      <c r="B17" s="365" t="s">
        <v>834</v>
      </c>
      <c r="C17" s="789">
        <v>1027.42794</v>
      </c>
      <c r="D17" s="789">
        <v>0</v>
      </c>
      <c r="E17" s="525">
        <v>682.59999999999991</v>
      </c>
      <c r="F17" s="525">
        <v>730.4</v>
      </c>
      <c r="G17" s="789">
        <v>-47.800000000000068</v>
      </c>
      <c r="H17" s="814">
        <v>440.32625999999999</v>
      </c>
      <c r="I17" s="561">
        <v>15.23</v>
      </c>
      <c r="J17" s="561">
        <v>354.54999999999995</v>
      </c>
      <c r="K17" s="561">
        <v>385.05</v>
      </c>
      <c r="L17" s="789">
        <v>-15.270000000000039</v>
      </c>
    </row>
    <row r="18" spans="1:12">
      <c r="A18" s="365">
        <v>7</v>
      </c>
      <c r="B18" s="365" t="s">
        <v>835</v>
      </c>
      <c r="C18" s="789">
        <v>345.06779999999998</v>
      </c>
      <c r="D18" s="789">
        <v>0</v>
      </c>
      <c r="E18" s="789">
        <v>242.76999999999998</v>
      </c>
      <c r="F18" s="789">
        <v>242.76999999999998</v>
      </c>
      <c r="G18" s="789">
        <v>0</v>
      </c>
      <c r="H18" s="814">
        <v>147.8862</v>
      </c>
      <c r="I18" s="814">
        <v>0</v>
      </c>
      <c r="J18" s="814">
        <v>144.02000000000001</v>
      </c>
      <c r="K18" s="814">
        <v>139.02000000000001</v>
      </c>
      <c r="L18" s="789">
        <v>5</v>
      </c>
    </row>
    <row r="19" spans="1:12">
      <c r="A19" s="365">
        <v>8</v>
      </c>
      <c r="B19" s="365" t="s">
        <v>836</v>
      </c>
      <c r="C19" s="789">
        <v>894.94019999999989</v>
      </c>
      <c r="D19" s="789">
        <v>0</v>
      </c>
      <c r="E19" s="789">
        <v>615</v>
      </c>
      <c r="F19" s="789">
        <v>615</v>
      </c>
      <c r="G19" s="789">
        <v>0</v>
      </c>
      <c r="H19" s="814">
        <v>383.54579999999993</v>
      </c>
      <c r="I19" s="814">
        <v>0</v>
      </c>
      <c r="J19" s="814">
        <v>295.75</v>
      </c>
      <c r="K19" s="814">
        <v>295.75</v>
      </c>
      <c r="L19" s="789">
        <v>0</v>
      </c>
    </row>
    <row r="20" spans="1:12">
      <c r="A20" s="365">
        <v>9</v>
      </c>
      <c r="B20" s="365" t="s">
        <v>837</v>
      </c>
      <c r="C20" s="789">
        <v>822.54710999999998</v>
      </c>
      <c r="D20" s="525">
        <v>0</v>
      </c>
      <c r="E20" s="525">
        <v>500.06</v>
      </c>
      <c r="F20" s="525">
        <v>500.06</v>
      </c>
      <c r="G20" s="789">
        <v>0</v>
      </c>
      <c r="H20" s="814">
        <v>352.52019000000001</v>
      </c>
      <c r="I20" s="561">
        <v>0</v>
      </c>
      <c r="J20" s="561">
        <v>283.161</v>
      </c>
      <c r="K20" s="561">
        <v>283.161</v>
      </c>
      <c r="L20" s="789">
        <v>0</v>
      </c>
    </row>
    <row r="21" spans="1:12">
      <c r="A21" s="365">
        <v>10</v>
      </c>
      <c r="B21" s="365" t="s">
        <v>838</v>
      </c>
      <c r="C21" s="789">
        <v>910.00833</v>
      </c>
      <c r="D21" s="789">
        <v>0</v>
      </c>
      <c r="E21" s="789">
        <v>701.75</v>
      </c>
      <c r="F21" s="789">
        <v>701.75</v>
      </c>
      <c r="G21" s="789">
        <v>0</v>
      </c>
      <c r="H21" s="814">
        <v>390.00356999999997</v>
      </c>
      <c r="I21" s="814">
        <v>29.11</v>
      </c>
      <c r="J21" s="814">
        <v>313.2</v>
      </c>
      <c r="K21" s="814">
        <v>313.2</v>
      </c>
      <c r="L21" s="789">
        <v>29.110000000000014</v>
      </c>
    </row>
    <row r="22" spans="1:12">
      <c r="A22" s="365">
        <v>11</v>
      </c>
      <c r="B22" s="365" t="s">
        <v>839</v>
      </c>
      <c r="C22" s="789">
        <v>615.37937999999997</v>
      </c>
      <c r="D22" s="789">
        <v>0</v>
      </c>
      <c r="E22" s="789">
        <v>252.14999999999998</v>
      </c>
      <c r="F22" s="789">
        <v>252.14999999999998</v>
      </c>
      <c r="G22" s="789">
        <v>0</v>
      </c>
      <c r="H22" s="814">
        <v>263.73401999999999</v>
      </c>
      <c r="I22" s="814">
        <v>0</v>
      </c>
      <c r="J22" s="814">
        <v>180.67</v>
      </c>
      <c r="K22" s="814">
        <v>180.67</v>
      </c>
      <c r="L22" s="789">
        <v>0</v>
      </c>
    </row>
    <row r="23" spans="1:12">
      <c r="A23" s="365">
        <v>12</v>
      </c>
      <c r="B23" s="365" t="s">
        <v>869</v>
      </c>
      <c r="C23" s="789">
        <v>445.23401999999993</v>
      </c>
      <c r="D23" s="789">
        <v>0</v>
      </c>
      <c r="E23" s="789">
        <v>292.62</v>
      </c>
      <c r="F23" s="789">
        <v>272.85000000000002</v>
      </c>
      <c r="G23" s="789">
        <v>19.769999999999982</v>
      </c>
      <c r="H23" s="814">
        <v>190.81457999999998</v>
      </c>
      <c r="I23" s="814">
        <v>43.75</v>
      </c>
      <c r="J23" s="814">
        <v>141.12</v>
      </c>
      <c r="K23" s="814">
        <v>149.5</v>
      </c>
      <c r="L23" s="789">
        <v>35.370000000000005</v>
      </c>
    </row>
    <row r="24" spans="1:12">
      <c r="A24" s="365">
        <v>13</v>
      </c>
      <c r="B24" s="365" t="s">
        <v>841</v>
      </c>
      <c r="C24" s="789">
        <v>1158.6451799999998</v>
      </c>
      <c r="D24" s="789">
        <v>0</v>
      </c>
      <c r="E24" s="789">
        <v>750</v>
      </c>
      <c r="F24" s="789">
        <v>675</v>
      </c>
      <c r="G24" s="789">
        <v>75</v>
      </c>
      <c r="H24" s="814">
        <v>496.56221999999997</v>
      </c>
      <c r="I24" s="814">
        <v>15</v>
      </c>
      <c r="J24" s="814">
        <v>450</v>
      </c>
      <c r="K24" s="814">
        <v>335</v>
      </c>
      <c r="L24" s="789">
        <v>130</v>
      </c>
    </row>
    <row r="25" spans="1:12">
      <c r="A25" s="365">
        <v>14</v>
      </c>
      <c r="B25" s="365" t="s">
        <v>842</v>
      </c>
      <c r="C25" s="789">
        <v>655.73045999999999</v>
      </c>
      <c r="D25" s="525">
        <v>0</v>
      </c>
      <c r="E25" s="525">
        <v>367.82</v>
      </c>
      <c r="F25" s="525">
        <v>365.2</v>
      </c>
      <c r="G25" s="789">
        <v>2.6200000000000045</v>
      </c>
      <c r="H25" s="814">
        <v>281.02733999999998</v>
      </c>
      <c r="I25" s="814">
        <v>16.559999999999999</v>
      </c>
      <c r="J25" s="814">
        <v>211.4</v>
      </c>
      <c r="K25" s="814">
        <v>211.14</v>
      </c>
      <c r="L25" s="789">
        <v>16.820000000000022</v>
      </c>
    </row>
    <row r="26" spans="1:12">
      <c r="A26" s="365">
        <v>15</v>
      </c>
      <c r="B26" s="365" t="s">
        <v>843</v>
      </c>
      <c r="C26" s="789">
        <v>426.15110999999996</v>
      </c>
      <c r="D26" s="789">
        <v>0</v>
      </c>
      <c r="E26" s="789">
        <v>239.77</v>
      </c>
      <c r="F26" s="789">
        <v>239.77</v>
      </c>
      <c r="G26" s="789">
        <v>0</v>
      </c>
      <c r="H26" s="814">
        <v>182.63619</v>
      </c>
      <c r="I26" s="814">
        <v>0</v>
      </c>
      <c r="J26" s="814">
        <v>162.07</v>
      </c>
      <c r="K26" s="814">
        <v>162.07</v>
      </c>
      <c r="L26" s="789">
        <v>0</v>
      </c>
    </row>
    <row r="27" spans="1:12">
      <c r="A27" s="365">
        <v>16</v>
      </c>
      <c r="B27" s="365" t="s">
        <v>844</v>
      </c>
      <c r="C27" s="789">
        <v>610.57688999999993</v>
      </c>
      <c r="D27" s="789">
        <v>13.18</v>
      </c>
      <c r="E27" s="789">
        <v>332</v>
      </c>
      <c r="F27" s="789">
        <v>543.21999999999991</v>
      </c>
      <c r="G27" s="789">
        <v>-198.03999999999991</v>
      </c>
      <c r="H27" s="814">
        <v>261.67580999999996</v>
      </c>
      <c r="I27" s="814">
        <v>20.45</v>
      </c>
      <c r="J27" s="814">
        <v>142</v>
      </c>
      <c r="K27" s="814">
        <v>244.02</v>
      </c>
      <c r="L27" s="789">
        <v>-81.570000000000022</v>
      </c>
    </row>
    <row r="28" spans="1:12">
      <c r="A28" s="365">
        <v>17</v>
      </c>
      <c r="B28" s="365" t="s">
        <v>845</v>
      </c>
      <c r="C28" s="789">
        <v>396.72633000000002</v>
      </c>
      <c r="D28" s="789">
        <v>0</v>
      </c>
      <c r="E28" s="789">
        <v>527.5</v>
      </c>
      <c r="F28" s="789">
        <v>277.51</v>
      </c>
      <c r="G28" s="789">
        <v>249.99</v>
      </c>
      <c r="H28" s="814">
        <v>170.02557000000002</v>
      </c>
      <c r="I28" s="814">
        <v>20.55</v>
      </c>
      <c r="J28" s="814">
        <v>187.44</v>
      </c>
      <c r="K28" s="814">
        <v>115.16999999999999</v>
      </c>
      <c r="L28" s="789">
        <v>92.820000000000022</v>
      </c>
    </row>
    <row r="29" spans="1:12">
      <c r="A29" s="365">
        <v>18</v>
      </c>
      <c r="B29" s="365" t="s">
        <v>846</v>
      </c>
      <c r="C29" s="789">
        <v>488.10068999999987</v>
      </c>
      <c r="D29" s="789">
        <v>0</v>
      </c>
      <c r="E29" s="789">
        <v>326.05999999999995</v>
      </c>
      <c r="F29" s="789">
        <v>316.96999999999997</v>
      </c>
      <c r="G29" s="789">
        <v>9.089999999999975</v>
      </c>
      <c r="H29" s="814">
        <v>209.18600999999995</v>
      </c>
      <c r="I29" s="814">
        <v>0</v>
      </c>
      <c r="J29" s="814">
        <v>187.39</v>
      </c>
      <c r="K29" s="814">
        <v>187.39</v>
      </c>
      <c r="L29" s="789">
        <v>0</v>
      </c>
    </row>
    <row r="30" spans="1:12">
      <c r="A30" s="365">
        <v>19</v>
      </c>
      <c r="B30" s="365" t="s">
        <v>847</v>
      </c>
      <c r="C30" s="789">
        <v>971.90708999999993</v>
      </c>
      <c r="D30" s="789">
        <v>0</v>
      </c>
      <c r="E30" s="789">
        <v>792.50000000000011</v>
      </c>
      <c r="F30" s="789">
        <v>792.50000000000011</v>
      </c>
      <c r="G30" s="789">
        <v>0</v>
      </c>
      <c r="H30" s="814">
        <v>416.53161</v>
      </c>
      <c r="I30" s="814">
        <v>0</v>
      </c>
      <c r="J30" s="814">
        <v>361.7</v>
      </c>
      <c r="K30" s="814">
        <v>361.7</v>
      </c>
      <c r="L30" s="789">
        <v>0</v>
      </c>
    </row>
    <row r="31" spans="1:12">
      <c r="A31" s="365">
        <v>20</v>
      </c>
      <c r="B31" s="365" t="s">
        <v>848</v>
      </c>
      <c r="C31" s="789">
        <v>713.13164999999992</v>
      </c>
      <c r="D31" s="789">
        <v>0</v>
      </c>
      <c r="E31" s="789">
        <v>544.65</v>
      </c>
      <c r="F31" s="789">
        <v>544.65</v>
      </c>
      <c r="G31" s="789">
        <v>0</v>
      </c>
      <c r="H31" s="814">
        <v>305.62784999999997</v>
      </c>
      <c r="I31" s="814">
        <v>0</v>
      </c>
      <c r="J31" s="814">
        <v>265.75</v>
      </c>
      <c r="K31" s="814">
        <v>265.75</v>
      </c>
      <c r="L31" s="789">
        <v>0</v>
      </c>
    </row>
    <row r="32" spans="1:12">
      <c r="A32" s="365">
        <v>21</v>
      </c>
      <c r="B32" s="365" t="s">
        <v>849</v>
      </c>
      <c r="C32" s="789">
        <v>688.30607999999995</v>
      </c>
      <c r="D32" s="789">
        <v>0</v>
      </c>
      <c r="E32" s="789">
        <v>533.07999999999993</v>
      </c>
      <c r="F32" s="789">
        <v>531.77699999999993</v>
      </c>
      <c r="G32" s="789">
        <v>1.3029999999999973</v>
      </c>
      <c r="H32" s="814">
        <v>294.98831999999993</v>
      </c>
      <c r="I32" s="814">
        <v>6.95</v>
      </c>
      <c r="J32" s="814">
        <v>232.07</v>
      </c>
      <c r="K32" s="814">
        <v>228.16299999999998</v>
      </c>
      <c r="L32" s="789">
        <v>10.856999999999999</v>
      </c>
    </row>
    <row r="33" spans="1:13">
      <c r="A33" s="211" t="s">
        <v>15</v>
      </c>
      <c r="B33" s="498"/>
      <c r="C33" s="415">
        <f>SUM(C12:C32)</f>
        <v>14736.351630000001</v>
      </c>
      <c r="D33" s="415">
        <f t="shared" ref="D33:L33" si="0">SUM(D12:D32)</f>
        <v>28.18</v>
      </c>
      <c r="E33" s="415">
        <f t="shared" si="0"/>
        <v>9879.9299999999985</v>
      </c>
      <c r="F33" s="415">
        <f t="shared" si="0"/>
        <v>9763.2070000000022</v>
      </c>
      <c r="G33" s="415">
        <f t="shared" si="0"/>
        <v>144.90300000000008</v>
      </c>
      <c r="H33" s="415">
        <f t="shared" si="0"/>
        <v>6315.5792699999984</v>
      </c>
      <c r="I33" s="415">
        <f t="shared" si="0"/>
        <v>125.55000000000001</v>
      </c>
      <c r="J33" s="415">
        <f t="shared" si="0"/>
        <v>4988.0609999999997</v>
      </c>
      <c r="K33" s="1036">
        <f t="shared" si="0"/>
        <v>4935.4239999999991</v>
      </c>
      <c r="L33" s="415">
        <f t="shared" si="0"/>
        <v>178.18699999999995</v>
      </c>
    </row>
    <row r="34" spans="1:13">
      <c r="A34" s="19" t="s">
        <v>758</v>
      </c>
      <c r="B34" s="383"/>
      <c r="C34" s="383"/>
      <c r="D34" s="383"/>
      <c r="E34" s="383"/>
      <c r="F34" s="383"/>
      <c r="G34" s="383"/>
      <c r="H34" s="383"/>
      <c r="I34" s="383"/>
      <c r="J34" s="383"/>
      <c r="K34" s="383"/>
      <c r="L34" s="1037"/>
    </row>
    <row r="35" spans="1:13" ht="15.75" customHeight="1">
      <c r="A35" s="737"/>
      <c r="B35" s="737"/>
      <c r="C35" s="737"/>
      <c r="D35" s="737"/>
      <c r="E35" s="737"/>
      <c r="F35" s="737"/>
      <c r="G35" s="737"/>
      <c r="H35" s="737"/>
      <c r="I35" s="737"/>
      <c r="J35" s="737"/>
      <c r="K35" s="737"/>
      <c r="L35" s="737"/>
    </row>
    <row r="36" spans="1:13" ht="15.75" customHeight="1">
      <c r="A36" s="366" t="s">
        <v>18</v>
      </c>
      <c r="B36" s="800"/>
      <c r="C36" s="366"/>
      <c r="D36" s="979"/>
      <c r="E36" s="817"/>
      <c r="H36" s="1035"/>
      <c r="I36" s="1035"/>
      <c r="J36" s="1035"/>
      <c r="K36" s="1035"/>
      <c r="L36" s="737"/>
    </row>
    <row r="37" spans="1:13" ht="14.25" customHeight="1">
      <c r="A37" s="802"/>
      <c r="B37" s="803"/>
      <c r="C37" s="804"/>
      <c r="D37" s="804"/>
      <c r="E37" s="805"/>
      <c r="F37" s="807">
        <f>F33+K33</f>
        <v>14698.631000000001</v>
      </c>
      <c r="G37" s="1035"/>
      <c r="H37" s="1035"/>
      <c r="I37" s="1035"/>
      <c r="J37" s="1035"/>
      <c r="K37" s="1035"/>
      <c r="L37" s="806"/>
    </row>
    <row r="38" spans="1:13" ht="14.25" customHeight="1">
      <c r="A38" s="802"/>
      <c r="B38" s="803"/>
      <c r="C38" s="804"/>
      <c r="D38" s="804"/>
      <c r="E38" s="805"/>
      <c r="F38" s="379">
        <f>F37/20986.7</f>
        <v>0.70037838249939255</v>
      </c>
      <c r="G38" s="1035"/>
      <c r="H38" s="1035"/>
      <c r="I38" s="1035"/>
      <c r="J38" s="1035"/>
      <c r="K38" s="1035"/>
      <c r="L38" s="806"/>
    </row>
    <row r="39" spans="1:13" ht="19.5" customHeight="1">
      <c r="A39" s="802"/>
      <c r="B39" s="803"/>
      <c r="C39" s="804"/>
      <c r="D39" s="804"/>
      <c r="E39" s="805"/>
      <c r="F39" s="379">
        <f>F38*150/100</f>
        <v>1.0505675737490889</v>
      </c>
      <c r="G39" s="1035"/>
      <c r="H39" s="1086" t="s">
        <v>1058</v>
      </c>
      <c r="I39" s="1086"/>
      <c r="J39" s="1086"/>
      <c r="K39" s="1086"/>
      <c r="L39" s="1086"/>
    </row>
    <row r="40" spans="1:13" ht="12.75" customHeight="1">
      <c r="A40" s="808"/>
      <c r="B40" s="808"/>
      <c r="C40" s="808"/>
      <c r="D40" s="808"/>
      <c r="E40" s="808"/>
      <c r="H40" s="1086"/>
      <c r="I40" s="1086"/>
      <c r="J40" s="1086"/>
      <c r="K40" s="1086"/>
      <c r="L40" s="1086"/>
    </row>
    <row r="41" spans="1:13" ht="12.75" customHeight="1">
      <c r="H41" s="1086"/>
      <c r="I41" s="1086"/>
      <c r="J41" s="1086"/>
      <c r="K41" s="1086"/>
      <c r="L41" s="1086"/>
      <c r="M41" s="780"/>
    </row>
    <row r="42" spans="1:13" ht="12.75" customHeight="1">
      <c r="A42" s="737"/>
      <c r="H42" s="1086"/>
      <c r="I42" s="1086"/>
      <c r="J42" s="1086"/>
      <c r="K42" s="1086"/>
      <c r="L42" s="1086"/>
    </row>
    <row r="43" spans="1:13">
      <c r="A43" s="808"/>
      <c r="B43" s="808"/>
      <c r="C43" s="808"/>
      <c r="D43" s="808"/>
      <c r="E43" s="808"/>
      <c r="F43" s="808"/>
      <c r="G43" s="808"/>
      <c r="H43" s="808"/>
      <c r="I43" s="808"/>
      <c r="J43" s="808"/>
      <c r="K43" s="808"/>
      <c r="L43" s="808"/>
    </row>
  </sheetData>
  <mergeCells count="12">
    <mergeCell ref="H39:L42"/>
    <mergeCell ref="I8:L8"/>
    <mergeCell ref="A9:A10"/>
    <mergeCell ref="B9:B10"/>
    <mergeCell ref="C9:G9"/>
    <mergeCell ref="H9:L9"/>
    <mergeCell ref="F7:L7"/>
    <mergeCell ref="A7:B7"/>
    <mergeCell ref="L1:M1"/>
    <mergeCell ref="A2:L2"/>
    <mergeCell ref="A3:L3"/>
    <mergeCell ref="A5:L5"/>
  </mergeCells>
  <phoneticPr fontId="0" type="noConversion"/>
  <printOptions horizontalCentered="1"/>
  <pageMargins left="0.70866141732283472" right="0.70866141732283472" top="0.23622047244094491" bottom="0" header="0.31496062992125984" footer="0.31496062992125984"/>
  <pageSetup paperSize="5" scale="95" orientation="landscape" r:id="rId1"/>
  <rowBreaks count="1" manualBreakCount="1">
    <brk id="42" max="16383" man="1"/>
  </rowBreaks>
</worksheet>
</file>

<file path=xl/worksheets/sheet21.xml><?xml version="1.0" encoding="utf-8"?>
<worksheet xmlns="http://schemas.openxmlformats.org/spreadsheetml/2006/main" xmlns:r="http://schemas.openxmlformats.org/officeDocument/2006/relationships">
  <sheetPr>
    <pageSetUpPr fitToPage="1"/>
  </sheetPr>
  <dimension ref="A1:O43"/>
  <sheetViews>
    <sheetView view="pageBreakPreview" zoomScale="87" zoomScaleSheetLayoutView="87" workbookViewId="0">
      <selection activeCell="I40" sqref="I40:M43"/>
    </sheetView>
  </sheetViews>
  <sheetFormatPr defaultRowHeight="12.75"/>
  <cols>
    <col min="1" max="1" width="5.7109375" style="818" customWidth="1"/>
    <col min="2" max="2" width="12.42578125" style="818" customWidth="1"/>
    <col min="3" max="3" width="13" style="818" customWidth="1"/>
    <col min="4" max="4" width="12" style="818" customWidth="1"/>
    <col min="5" max="5" width="12.42578125" style="818" customWidth="1"/>
    <col min="6" max="6" width="12.7109375" style="818" customWidth="1"/>
    <col min="7" max="7" width="13.140625" style="818" customWidth="1"/>
    <col min="8" max="8" width="12.7109375" style="818" customWidth="1"/>
    <col min="9" max="10" width="12.140625" style="818" customWidth="1"/>
    <col min="11" max="11" width="16.5703125" style="818" customWidth="1"/>
    <col min="12" max="12" width="13.140625" style="818" customWidth="1"/>
    <col min="13" max="13" width="12.7109375" style="818" customWidth="1"/>
    <col min="14" max="16384" width="9.140625" style="818"/>
  </cols>
  <sheetData>
    <row r="1" spans="1:13">
      <c r="K1" s="1251" t="s">
        <v>209</v>
      </c>
      <c r="L1" s="1251"/>
      <c r="M1" s="1251"/>
    </row>
    <row r="2" spans="1:13" ht="12.75" customHeight="1"/>
    <row r="3" spans="1:13" ht="15.75">
      <c r="B3" s="1252" t="s">
        <v>0</v>
      </c>
      <c r="C3" s="1252"/>
      <c r="D3" s="1252"/>
      <c r="E3" s="1252"/>
      <c r="F3" s="1252"/>
      <c r="G3" s="1252"/>
      <c r="H3" s="1252"/>
      <c r="I3" s="1252"/>
      <c r="J3" s="1252"/>
      <c r="K3" s="1252"/>
    </row>
    <row r="4" spans="1:13" ht="20.25">
      <c r="B4" s="1253" t="s">
        <v>655</v>
      </c>
      <c r="C4" s="1253"/>
      <c r="D4" s="1253"/>
      <c r="E4" s="1253"/>
      <c r="F4" s="1253"/>
      <c r="G4" s="1253"/>
      <c r="H4" s="1253"/>
      <c r="I4" s="1253"/>
      <c r="J4" s="1253"/>
      <c r="K4" s="1253"/>
    </row>
    <row r="5" spans="1:13" ht="10.5" customHeight="1"/>
    <row r="6" spans="1:13" ht="15.75">
      <c r="A6" s="819" t="s">
        <v>678</v>
      </c>
      <c r="B6" s="819"/>
      <c r="C6" s="819"/>
      <c r="D6" s="819"/>
      <c r="E6" s="819"/>
      <c r="F6" s="819"/>
      <c r="G6" s="819"/>
      <c r="H6" s="819"/>
      <c r="I6" s="819"/>
      <c r="J6" s="819"/>
      <c r="K6" s="819"/>
    </row>
    <row r="7" spans="1:13" ht="15.75">
      <c r="A7" s="1244" t="s">
        <v>966</v>
      </c>
      <c r="B7" s="1244"/>
      <c r="C7" s="820"/>
      <c r="D7" s="820"/>
      <c r="E7" s="820"/>
      <c r="F7" s="820"/>
      <c r="G7" s="820"/>
      <c r="H7" s="820"/>
      <c r="L7" s="1258" t="s">
        <v>188</v>
      </c>
      <c r="M7" s="1258"/>
    </row>
    <row r="8" spans="1:13" ht="15.75">
      <c r="C8" s="820"/>
      <c r="D8" s="820"/>
      <c r="E8" s="820"/>
      <c r="F8" s="820"/>
      <c r="G8" s="1203" t="s">
        <v>1032</v>
      </c>
      <c r="H8" s="1203"/>
      <c r="I8" s="1203"/>
      <c r="J8" s="1203"/>
      <c r="K8" s="1203"/>
      <c r="L8" s="1203"/>
      <c r="M8" s="1203"/>
    </row>
    <row r="9" spans="1:13">
      <c r="A9" s="1255" t="s">
        <v>20</v>
      </c>
      <c r="B9" s="1260" t="s">
        <v>3</v>
      </c>
      <c r="C9" s="1254" t="s">
        <v>679</v>
      </c>
      <c r="D9" s="1254" t="s">
        <v>677</v>
      </c>
      <c r="E9" s="1254" t="s">
        <v>224</v>
      </c>
      <c r="F9" s="1254" t="s">
        <v>223</v>
      </c>
      <c r="G9" s="1254"/>
      <c r="H9" s="1254" t="s">
        <v>185</v>
      </c>
      <c r="I9" s="1254"/>
      <c r="J9" s="1255" t="s">
        <v>446</v>
      </c>
      <c r="K9" s="1254" t="s">
        <v>187</v>
      </c>
      <c r="L9" s="1254" t="s">
        <v>422</v>
      </c>
      <c r="M9" s="1254" t="s">
        <v>244</v>
      </c>
    </row>
    <row r="10" spans="1:13">
      <c r="A10" s="1256"/>
      <c r="B10" s="1260"/>
      <c r="C10" s="1254"/>
      <c r="D10" s="1254"/>
      <c r="E10" s="1254"/>
      <c r="F10" s="1254"/>
      <c r="G10" s="1254"/>
      <c r="H10" s="1254"/>
      <c r="I10" s="1254"/>
      <c r="J10" s="1256"/>
      <c r="K10" s="1254"/>
      <c r="L10" s="1254"/>
      <c r="M10" s="1254"/>
    </row>
    <row r="11" spans="1:13" ht="27" customHeight="1">
      <c r="A11" s="1257"/>
      <c r="B11" s="1260"/>
      <c r="C11" s="1254"/>
      <c r="D11" s="1254"/>
      <c r="E11" s="1254"/>
      <c r="F11" s="821" t="s">
        <v>186</v>
      </c>
      <c r="G11" s="821" t="s">
        <v>245</v>
      </c>
      <c r="H11" s="821" t="s">
        <v>186</v>
      </c>
      <c r="I11" s="821" t="s">
        <v>245</v>
      </c>
      <c r="J11" s="1257"/>
      <c r="K11" s="1254"/>
      <c r="L11" s="1254"/>
      <c r="M11" s="1254"/>
    </row>
    <row r="12" spans="1:13">
      <c r="A12" s="822">
        <v>1</v>
      </c>
      <c r="B12" s="822">
        <v>2</v>
      </c>
      <c r="C12" s="822">
        <v>3</v>
      </c>
      <c r="D12" s="822">
        <v>4</v>
      </c>
      <c r="E12" s="822">
        <v>5</v>
      </c>
      <c r="F12" s="822">
        <v>6</v>
      </c>
      <c r="G12" s="822">
        <v>7</v>
      </c>
      <c r="H12" s="822">
        <v>8</v>
      </c>
      <c r="I12" s="822">
        <v>9</v>
      </c>
      <c r="J12" s="822"/>
      <c r="K12" s="822">
        <v>10</v>
      </c>
      <c r="L12" s="823">
        <v>11</v>
      </c>
      <c r="M12" s="823">
        <v>12</v>
      </c>
    </row>
    <row r="13" spans="1:13" s="379" customFormat="1">
      <c r="A13" s="365">
        <v>1</v>
      </c>
      <c r="B13" s="365" t="s">
        <v>829</v>
      </c>
      <c r="C13" s="824">
        <v>53.139551849999997</v>
      </c>
      <c r="D13" s="827">
        <v>23.139551849999997</v>
      </c>
      <c r="E13" s="824">
        <v>30</v>
      </c>
      <c r="F13" s="917">
        <v>1544.95</v>
      </c>
      <c r="G13" s="824">
        <v>42.019180000000006</v>
      </c>
      <c r="H13" s="824">
        <v>1544.85</v>
      </c>
      <c r="I13" s="824">
        <v>42.02</v>
      </c>
      <c r="J13" s="824">
        <f>G13-I13</f>
        <v>-8.1999999999737838E-4</v>
      </c>
      <c r="K13" s="824">
        <f>D13+E13-I13</f>
        <v>11.119551849999993</v>
      </c>
      <c r="L13" s="824">
        <v>0</v>
      </c>
      <c r="M13" s="824">
        <v>0</v>
      </c>
    </row>
    <row r="14" spans="1:13" s="379" customFormat="1">
      <c r="A14" s="365">
        <v>2</v>
      </c>
      <c r="B14" s="365" t="s">
        <v>830</v>
      </c>
      <c r="C14" s="824">
        <v>69.966447704999993</v>
      </c>
      <c r="D14" s="827">
        <v>30.966447704999993</v>
      </c>
      <c r="E14" s="824">
        <v>39</v>
      </c>
      <c r="F14" s="918">
        <v>1773.5</v>
      </c>
      <c r="G14" s="919">
        <v>48.749750000000006</v>
      </c>
      <c r="H14" s="919">
        <v>1773.5</v>
      </c>
      <c r="I14" s="919">
        <v>48.75</v>
      </c>
      <c r="J14" s="824">
        <f t="shared" ref="J14:J33" si="0">G14-I14</f>
        <v>-2.4999999999408828E-4</v>
      </c>
      <c r="K14" s="824">
        <f t="shared" ref="K14:K33" si="1">D14+E14-I14</f>
        <v>21.216447704999993</v>
      </c>
      <c r="L14" s="824">
        <v>0</v>
      </c>
      <c r="M14" s="824">
        <v>0</v>
      </c>
    </row>
    <row r="15" spans="1:13" s="379" customFormat="1">
      <c r="A15" s="365">
        <v>3</v>
      </c>
      <c r="B15" s="365" t="s">
        <v>831</v>
      </c>
      <c r="C15" s="824">
        <v>42.431371290000001</v>
      </c>
      <c r="D15" s="827">
        <v>18.431371290000001</v>
      </c>
      <c r="E15" s="824">
        <v>24</v>
      </c>
      <c r="F15" s="824">
        <v>811.49</v>
      </c>
      <c r="G15" s="824">
        <v>20.090039999999998</v>
      </c>
      <c r="H15" s="824">
        <v>811.49</v>
      </c>
      <c r="I15" s="824">
        <v>20.090039999999998</v>
      </c>
      <c r="J15" s="824">
        <f t="shared" si="0"/>
        <v>0</v>
      </c>
      <c r="K15" s="824">
        <f t="shared" si="1"/>
        <v>22.341331290000003</v>
      </c>
      <c r="L15" s="824">
        <v>0</v>
      </c>
      <c r="M15" s="824">
        <v>0</v>
      </c>
    </row>
    <row r="16" spans="1:13" s="379" customFormat="1">
      <c r="A16" s="365">
        <v>4</v>
      </c>
      <c r="B16" s="365" t="s">
        <v>832</v>
      </c>
      <c r="C16" s="824">
        <v>62.01901282499999</v>
      </c>
      <c r="D16" s="827">
        <v>44.479012824999991</v>
      </c>
      <c r="E16" s="824">
        <v>17.54</v>
      </c>
      <c r="F16" s="825">
        <v>1474.74</v>
      </c>
      <c r="G16" s="920">
        <v>40.287899999999993</v>
      </c>
      <c r="H16" s="920">
        <v>1474.74</v>
      </c>
      <c r="I16" s="920">
        <v>40.2879</v>
      </c>
      <c r="J16" s="824">
        <f t="shared" si="0"/>
        <v>0</v>
      </c>
      <c r="K16" s="824">
        <f t="shared" si="1"/>
        <v>21.73111282499999</v>
      </c>
      <c r="L16" s="824">
        <v>0</v>
      </c>
      <c r="M16" s="824">
        <v>0</v>
      </c>
    </row>
    <row r="17" spans="1:15" s="379" customFormat="1">
      <c r="A17" s="365">
        <v>5</v>
      </c>
      <c r="B17" s="365" t="s">
        <v>833</v>
      </c>
      <c r="C17" s="824">
        <v>52.568398574999989</v>
      </c>
      <c r="D17" s="827">
        <v>40.568398574999989</v>
      </c>
      <c r="E17" s="824">
        <v>12</v>
      </c>
      <c r="F17" s="824">
        <v>1068.4739999999999</v>
      </c>
      <c r="G17" s="824">
        <v>26.49</v>
      </c>
      <c r="H17" s="824">
        <v>954.20439999999996</v>
      </c>
      <c r="I17" s="824">
        <v>24.944430000000001</v>
      </c>
      <c r="J17" s="824">
        <f t="shared" si="0"/>
        <v>1.5455699999999979</v>
      </c>
      <c r="K17" s="824">
        <f t="shared" si="1"/>
        <v>27.623968574999989</v>
      </c>
      <c r="L17" s="824">
        <v>0</v>
      </c>
      <c r="M17" s="824">
        <v>0</v>
      </c>
    </row>
    <row r="18" spans="1:15" s="379" customFormat="1">
      <c r="A18" s="365">
        <v>6</v>
      </c>
      <c r="B18" s="365" t="s">
        <v>834</v>
      </c>
      <c r="C18" s="824">
        <v>79.482581640000006</v>
      </c>
      <c r="D18" s="827">
        <v>56.482581640000006</v>
      </c>
      <c r="E18" s="825">
        <v>23</v>
      </c>
      <c r="F18" s="825">
        <v>1985.45</v>
      </c>
      <c r="G18" s="920">
        <v>53.05538</v>
      </c>
      <c r="H18" s="920">
        <v>1985.45</v>
      </c>
      <c r="I18" s="920">
        <v>53.05538</v>
      </c>
      <c r="J18" s="824">
        <f t="shared" si="0"/>
        <v>0</v>
      </c>
      <c r="K18" s="824">
        <f t="shared" si="1"/>
        <v>26.427201640000007</v>
      </c>
      <c r="L18" s="824">
        <v>0</v>
      </c>
      <c r="M18" s="824">
        <v>0</v>
      </c>
    </row>
    <row r="19" spans="1:15" s="379" customFormat="1">
      <c r="A19" s="365">
        <v>7</v>
      </c>
      <c r="B19" s="365" t="s">
        <v>835</v>
      </c>
      <c r="C19" s="824">
        <v>25.197292889999996</v>
      </c>
      <c r="D19" s="827">
        <v>6.1972928899999964</v>
      </c>
      <c r="E19" s="824">
        <v>19</v>
      </c>
      <c r="F19" s="824">
        <v>748.19</v>
      </c>
      <c r="G19" s="824">
        <v>19.9482</v>
      </c>
      <c r="H19" s="824">
        <v>748.19</v>
      </c>
      <c r="I19" s="824">
        <v>19.9482</v>
      </c>
      <c r="J19" s="824">
        <f t="shared" si="0"/>
        <v>0</v>
      </c>
      <c r="K19" s="824">
        <f t="shared" si="1"/>
        <v>5.2490928899999965</v>
      </c>
      <c r="L19" s="824">
        <v>0</v>
      </c>
      <c r="M19" s="824">
        <v>0</v>
      </c>
    </row>
    <row r="20" spans="1:15" s="379" customFormat="1">
      <c r="A20" s="365">
        <v>8</v>
      </c>
      <c r="B20" s="365" t="s">
        <v>836</v>
      </c>
      <c r="C20" s="824">
        <v>67.977187740000005</v>
      </c>
      <c r="D20" s="827">
        <v>49.977187740000005</v>
      </c>
      <c r="E20" s="824">
        <v>18</v>
      </c>
      <c r="F20" s="824">
        <v>1700.41</v>
      </c>
      <c r="G20" s="824">
        <v>45.857439999999997</v>
      </c>
      <c r="H20" s="824">
        <v>1700.41</v>
      </c>
      <c r="I20" s="824">
        <v>45.86</v>
      </c>
      <c r="J20" s="824">
        <f t="shared" si="0"/>
        <v>-2.5600000000025602E-3</v>
      </c>
      <c r="K20" s="824">
        <f t="shared" si="1"/>
        <v>22.117187740000006</v>
      </c>
      <c r="L20" s="824">
        <v>0</v>
      </c>
      <c r="M20" s="824">
        <v>0</v>
      </c>
    </row>
    <row r="21" spans="1:15" s="379" customFormat="1">
      <c r="A21" s="365">
        <v>9</v>
      </c>
      <c r="B21" s="365" t="s">
        <v>837</v>
      </c>
      <c r="C21" s="824">
        <v>63.946869524999997</v>
      </c>
      <c r="D21" s="827">
        <v>36.846869525000002</v>
      </c>
      <c r="E21" s="824">
        <v>27</v>
      </c>
      <c r="F21" s="824">
        <v>1390.989</v>
      </c>
      <c r="G21" s="824">
        <v>36.746809999999996</v>
      </c>
      <c r="H21" s="824">
        <v>1390.99</v>
      </c>
      <c r="I21" s="824">
        <v>36.75</v>
      </c>
      <c r="J21" s="824">
        <f t="shared" si="0"/>
        <v>-3.1900000000035789E-3</v>
      </c>
      <c r="K21" s="824">
        <f t="shared" si="1"/>
        <v>27.096869525000002</v>
      </c>
      <c r="L21" s="824">
        <v>0</v>
      </c>
      <c r="M21" s="824">
        <v>0</v>
      </c>
    </row>
    <row r="22" spans="1:15" s="379" customFormat="1">
      <c r="A22" s="365">
        <v>10</v>
      </c>
      <c r="B22" s="365" t="s">
        <v>838</v>
      </c>
      <c r="C22" s="824">
        <v>69.542456444999999</v>
      </c>
      <c r="D22" s="827">
        <v>45.542456444999999</v>
      </c>
      <c r="E22" s="824">
        <v>24</v>
      </c>
      <c r="F22" s="824">
        <v>2028.65</v>
      </c>
      <c r="G22" s="824">
        <v>55.124279999999999</v>
      </c>
      <c r="H22" s="824">
        <v>2028.65</v>
      </c>
      <c r="I22" s="824">
        <v>55.12</v>
      </c>
      <c r="J22" s="824">
        <f t="shared" si="0"/>
        <v>4.2800000000013938E-3</v>
      </c>
      <c r="K22" s="824">
        <f t="shared" si="1"/>
        <v>14.422456445000002</v>
      </c>
      <c r="L22" s="824">
        <v>0</v>
      </c>
      <c r="M22" s="824">
        <v>0</v>
      </c>
    </row>
    <row r="23" spans="1:15" s="379" customFormat="1">
      <c r="A23" s="365">
        <v>11</v>
      </c>
      <c r="B23" s="365" t="s">
        <v>839</v>
      </c>
      <c r="C23" s="824">
        <v>47.257873739999994</v>
      </c>
      <c r="D23" s="827">
        <v>21.257873739999994</v>
      </c>
      <c r="E23" s="824">
        <v>26</v>
      </c>
      <c r="F23" s="824">
        <v>1016.841</v>
      </c>
      <c r="G23" s="824">
        <v>26.723030000000001</v>
      </c>
      <c r="H23" s="824">
        <v>1016.8399999999999</v>
      </c>
      <c r="I23" s="824">
        <v>26.723030000000001</v>
      </c>
      <c r="J23" s="824">
        <f t="shared" si="0"/>
        <v>0</v>
      </c>
      <c r="K23" s="824">
        <f t="shared" si="1"/>
        <v>20.534843739999992</v>
      </c>
      <c r="L23" s="824">
        <v>0</v>
      </c>
      <c r="M23" s="824">
        <v>0</v>
      </c>
      <c r="O23" s="808"/>
    </row>
    <row r="24" spans="1:15" s="379" customFormat="1" ht="14.25" customHeight="1">
      <c r="A24" s="365">
        <v>12</v>
      </c>
      <c r="B24" s="365" t="s">
        <v>869</v>
      </c>
      <c r="C24" s="824">
        <v>36.138737249999991</v>
      </c>
      <c r="D24" s="827">
        <v>20.138737249999991</v>
      </c>
      <c r="E24" s="824">
        <v>16</v>
      </c>
      <c r="F24" s="824">
        <v>766.41</v>
      </c>
      <c r="G24" s="824">
        <v>20.173099999999998</v>
      </c>
      <c r="H24" s="824">
        <v>766.41</v>
      </c>
      <c r="I24" s="824">
        <v>20.170000000000002</v>
      </c>
      <c r="J24" s="824">
        <f t="shared" si="0"/>
        <v>3.0999999999963279E-3</v>
      </c>
      <c r="K24" s="824">
        <f t="shared" si="1"/>
        <v>15.96873724999999</v>
      </c>
      <c r="L24" s="824">
        <v>0</v>
      </c>
      <c r="M24" s="824">
        <v>0</v>
      </c>
    </row>
    <row r="25" spans="1:15" s="379" customFormat="1">
      <c r="A25" s="365">
        <v>13</v>
      </c>
      <c r="B25" s="365" t="s">
        <v>841</v>
      </c>
      <c r="C25" s="824">
        <v>109.32937092</v>
      </c>
      <c r="D25" s="827">
        <v>76.329370920000002</v>
      </c>
      <c r="E25" s="824">
        <v>33</v>
      </c>
      <c r="F25" s="824">
        <v>3220.5</v>
      </c>
      <c r="G25" s="824">
        <v>75.270010000000013</v>
      </c>
      <c r="H25" s="824">
        <v>3220.5</v>
      </c>
      <c r="I25" s="824">
        <v>75.27</v>
      </c>
      <c r="J25" s="824">
        <f t="shared" si="0"/>
        <v>1.0000000017384991E-5</v>
      </c>
      <c r="K25" s="824">
        <f t="shared" si="1"/>
        <v>34.059370920000006</v>
      </c>
      <c r="L25" s="824">
        <v>0</v>
      </c>
      <c r="M25" s="824">
        <v>0</v>
      </c>
    </row>
    <row r="26" spans="1:15" s="379" customFormat="1">
      <c r="A26" s="365">
        <v>14</v>
      </c>
      <c r="B26" s="365" t="s">
        <v>842</v>
      </c>
      <c r="C26" s="824">
        <v>57.638798910000006</v>
      </c>
      <c r="D26" s="827">
        <v>30.638798910000006</v>
      </c>
      <c r="E26" s="824">
        <v>27</v>
      </c>
      <c r="F26" s="918">
        <v>1168.54</v>
      </c>
      <c r="G26" s="919">
        <v>30.60933</v>
      </c>
      <c r="H26" s="919">
        <v>271.68900000000002</v>
      </c>
      <c r="I26" s="919">
        <v>27.92</v>
      </c>
      <c r="J26" s="824">
        <f t="shared" si="0"/>
        <v>2.6893299999999982</v>
      </c>
      <c r="K26" s="824">
        <f t="shared" si="1"/>
        <v>29.718798910000004</v>
      </c>
      <c r="L26" s="824">
        <v>0</v>
      </c>
      <c r="M26" s="824">
        <v>0</v>
      </c>
    </row>
    <row r="27" spans="1:15" s="379" customFormat="1">
      <c r="A27" s="365">
        <v>15</v>
      </c>
      <c r="B27" s="365" t="s">
        <v>843</v>
      </c>
      <c r="C27" s="824">
        <v>33.868874654999999</v>
      </c>
      <c r="D27" s="827">
        <v>23.868874654999999</v>
      </c>
      <c r="E27" s="824">
        <v>10</v>
      </c>
      <c r="F27" s="824">
        <v>867.72</v>
      </c>
      <c r="G27" s="824">
        <v>22.8736</v>
      </c>
      <c r="H27" s="824">
        <v>867.72</v>
      </c>
      <c r="I27" s="824">
        <v>22.8736</v>
      </c>
      <c r="J27" s="824">
        <f t="shared" si="0"/>
        <v>0</v>
      </c>
      <c r="K27" s="824">
        <f t="shared" si="1"/>
        <v>10.995274654999999</v>
      </c>
      <c r="L27" s="824">
        <v>0</v>
      </c>
      <c r="M27" s="824">
        <v>0</v>
      </c>
    </row>
    <row r="28" spans="1:15" s="379" customFormat="1">
      <c r="A28" s="365">
        <v>16</v>
      </c>
      <c r="B28" s="365" t="s">
        <v>844</v>
      </c>
      <c r="C28" s="824">
        <v>53.319645225000002</v>
      </c>
      <c r="D28" s="827">
        <v>26.319645225000002</v>
      </c>
      <c r="E28" s="824">
        <v>27</v>
      </c>
      <c r="F28" s="824">
        <v>951</v>
      </c>
      <c r="G28" s="824">
        <v>25.68</v>
      </c>
      <c r="H28" s="824">
        <v>951</v>
      </c>
      <c r="I28" s="824">
        <v>25.68</v>
      </c>
      <c r="J28" s="824">
        <f t="shared" si="0"/>
        <v>0</v>
      </c>
      <c r="K28" s="824">
        <f t="shared" si="1"/>
        <v>27.639645225000002</v>
      </c>
      <c r="L28" s="824">
        <v>0</v>
      </c>
      <c r="M28" s="824">
        <v>0</v>
      </c>
    </row>
    <row r="29" spans="1:15" s="379" customFormat="1">
      <c r="A29" s="365">
        <v>17</v>
      </c>
      <c r="B29" s="365" t="s">
        <v>845</v>
      </c>
      <c r="C29" s="824">
        <v>29.171353364999998</v>
      </c>
      <c r="D29" s="827">
        <v>3.1713533649999981</v>
      </c>
      <c r="E29" s="824">
        <v>26</v>
      </c>
      <c r="F29" s="824">
        <v>1362.0700000000002</v>
      </c>
      <c r="G29" s="824">
        <v>31.090409999999999</v>
      </c>
      <c r="H29" s="824">
        <v>1362.07</v>
      </c>
      <c r="I29" s="824">
        <v>31.09</v>
      </c>
      <c r="J29" s="824">
        <f t="shared" si="0"/>
        <v>4.0999999999868919E-4</v>
      </c>
      <c r="K29" s="824">
        <f t="shared" si="1"/>
        <v>-1.9186466350000018</v>
      </c>
      <c r="L29" s="824">
        <v>0</v>
      </c>
      <c r="M29" s="824">
        <v>0</v>
      </c>
    </row>
    <row r="30" spans="1:15" s="379" customFormat="1">
      <c r="A30" s="365">
        <v>18</v>
      </c>
      <c r="B30" s="365" t="s">
        <v>846</v>
      </c>
      <c r="C30" s="824">
        <v>36.418310775000002</v>
      </c>
      <c r="D30" s="827">
        <v>22.428310776</v>
      </c>
      <c r="E30" s="824">
        <v>14</v>
      </c>
      <c r="F30" s="824">
        <v>949.19599999999991</v>
      </c>
      <c r="G30" s="824">
        <v>25.294650000000004</v>
      </c>
      <c r="H30" s="824">
        <v>949.19599999999991</v>
      </c>
      <c r="I30" s="824">
        <v>25.294650000000004</v>
      </c>
      <c r="J30" s="824">
        <f t="shared" si="0"/>
        <v>0</v>
      </c>
      <c r="K30" s="824">
        <f t="shared" si="1"/>
        <v>11.133660775999999</v>
      </c>
      <c r="L30" s="824">
        <v>0</v>
      </c>
      <c r="M30" s="824">
        <v>0</v>
      </c>
    </row>
    <row r="31" spans="1:15" s="379" customFormat="1">
      <c r="A31" s="365">
        <v>19</v>
      </c>
      <c r="B31" s="365" t="s">
        <v>847</v>
      </c>
      <c r="C31" s="824">
        <v>77.911824374999995</v>
      </c>
      <c r="D31" s="827">
        <v>41.91</v>
      </c>
      <c r="E31" s="824">
        <v>35</v>
      </c>
      <c r="F31" s="921">
        <v>1953.3</v>
      </c>
      <c r="G31" s="922">
        <v>61.057829999999996</v>
      </c>
      <c r="H31" s="922">
        <v>1953.3</v>
      </c>
      <c r="I31" s="922">
        <v>61.057829999999996</v>
      </c>
      <c r="J31" s="824">
        <f t="shared" si="0"/>
        <v>0</v>
      </c>
      <c r="K31" s="824">
        <f t="shared" si="1"/>
        <v>15.852170000000001</v>
      </c>
      <c r="L31" s="824">
        <v>0</v>
      </c>
      <c r="M31" s="824">
        <v>0</v>
      </c>
    </row>
    <row r="32" spans="1:15" s="379" customFormat="1">
      <c r="A32" s="365">
        <v>20</v>
      </c>
      <c r="B32" s="365" t="s">
        <v>848</v>
      </c>
      <c r="C32" s="824">
        <v>53.983074914999989</v>
      </c>
      <c r="D32" s="827">
        <v>32.983075014999997</v>
      </c>
      <c r="E32" s="824">
        <v>21</v>
      </c>
      <c r="F32" s="824">
        <v>1575.25</v>
      </c>
      <c r="G32" s="824">
        <v>36.870305000000002</v>
      </c>
      <c r="H32" s="824">
        <v>1575.25</v>
      </c>
      <c r="I32" s="824">
        <v>36.869999999999997</v>
      </c>
      <c r="J32" s="824">
        <f t="shared" si="0"/>
        <v>3.0500000000444061E-4</v>
      </c>
      <c r="K32" s="824">
        <f t="shared" si="1"/>
        <v>17.113075015</v>
      </c>
      <c r="L32" s="824">
        <v>0</v>
      </c>
      <c r="M32" s="824">
        <v>0</v>
      </c>
    </row>
    <row r="33" spans="1:13" s="379" customFormat="1">
      <c r="A33" s="365">
        <v>21</v>
      </c>
      <c r="B33" s="365" t="s">
        <v>849</v>
      </c>
      <c r="C33" s="824">
        <v>52.590695849999996</v>
      </c>
      <c r="D33" s="827">
        <v>22.360695870000001</v>
      </c>
      <c r="E33" s="824">
        <v>30.23</v>
      </c>
      <c r="F33" s="824">
        <v>1455.48002</v>
      </c>
      <c r="G33" s="824">
        <v>77.321380000000005</v>
      </c>
      <c r="H33" s="824">
        <v>1455.4850200000001</v>
      </c>
      <c r="I33" s="824">
        <v>77.319999999999993</v>
      </c>
      <c r="J33" s="824">
        <f t="shared" si="0"/>
        <v>1.3800000000117052E-3</v>
      </c>
      <c r="K33" s="824">
        <f t="shared" si="1"/>
        <v>-24.729304129999989</v>
      </c>
      <c r="L33" s="824">
        <v>0</v>
      </c>
      <c r="M33" s="824">
        <v>0</v>
      </c>
    </row>
    <row r="34" spans="1:13" s="737" customFormat="1">
      <c r="A34" s="211" t="s">
        <v>15</v>
      </c>
      <c r="B34" s="533"/>
      <c r="C34" s="701">
        <f>SUM(C13:C33)</f>
        <v>1173.8997304649999</v>
      </c>
      <c r="D34" s="701">
        <f>SUM(D13:D33)</f>
        <v>674.03790621099984</v>
      </c>
      <c r="E34" s="701">
        <f t="shared" ref="E34" si="2">SUM(E13:E33)</f>
        <v>498.77</v>
      </c>
      <c r="F34" s="701">
        <f t="shared" ref="F34:M34" si="3">SUM(F13:F33)</f>
        <v>29813.150019999997</v>
      </c>
      <c r="G34" s="701">
        <f t="shared" si="3"/>
        <v>821.33262500000001</v>
      </c>
      <c r="H34" s="701">
        <f t="shared" si="3"/>
        <v>28801.934419999998</v>
      </c>
      <c r="I34" s="701">
        <f t="shared" si="3"/>
        <v>817.0950600000001</v>
      </c>
      <c r="J34" s="701">
        <f t="shared" si="3"/>
        <v>4.2375650000000284</v>
      </c>
      <c r="K34" s="701">
        <f t="shared" si="3"/>
        <v>355.71284621099983</v>
      </c>
      <c r="L34" s="701">
        <f t="shared" si="3"/>
        <v>0</v>
      </c>
      <c r="M34" s="701">
        <f t="shared" si="3"/>
        <v>0</v>
      </c>
    </row>
    <row r="35" spans="1:13">
      <c r="A35" s="1259" t="s">
        <v>1053</v>
      </c>
      <c r="B35" s="1259"/>
      <c r="C35" s="1259"/>
      <c r="D35" s="1259"/>
      <c r="E35" s="1259"/>
      <c r="F35" s="1259"/>
      <c r="G35" s="1259"/>
    </row>
    <row r="37" spans="1:13" ht="15.75" customHeight="1">
      <c r="A37" s="366" t="s">
        <v>18</v>
      </c>
      <c r="B37" s="800"/>
      <c r="C37" s="366"/>
      <c r="D37" s="366"/>
      <c r="E37" s="801"/>
      <c r="F37" s="379"/>
      <c r="H37" s="1035"/>
      <c r="I37" s="1035"/>
      <c r="J37" s="1035"/>
      <c r="K37" s="1035"/>
    </row>
    <row r="38" spans="1:13" ht="15.75" customHeight="1">
      <c r="A38" s="802"/>
      <c r="B38" s="803"/>
      <c r="C38" s="804"/>
      <c r="D38" s="804"/>
      <c r="E38" s="805"/>
      <c r="F38" s="379"/>
      <c r="G38" s="1035"/>
      <c r="H38" s="1035"/>
      <c r="I38" s="1035"/>
      <c r="J38" s="1035"/>
      <c r="K38" s="1035"/>
      <c r="L38" s="806"/>
      <c r="M38" s="806"/>
    </row>
    <row r="39" spans="1:13" ht="15.75" customHeight="1">
      <c r="A39" s="802"/>
      <c r="B39" s="803"/>
      <c r="C39" s="804"/>
      <c r="D39" s="804"/>
      <c r="E39" s="805"/>
      <c r="F39" s="379"/>
      <c r="G39" s="1035"/>
      <c r="H39" s="1035"/>
      <c r="I39" s="1035"/>
      <c r="J39" s="1035"/>
      <c r="K39" s="1035"/>
      <c r="L39" s="806"/>
      <c r="M39" s="806"/>
    </row>
    <row r="40" spans="1:13" ht="12.75" customHeight="1">
      <c r="A40" s="808"/>
      <c r="B40" s="808"/>
      <c r="C40" s="808"/>
      <c r="D40" s="808"/>
      <c r="E40" s="808"/>
      <c r="F40" s="379"/>
      <c r="G40" s="379"/>
      <c r="H40" s="379"/>
      <c r="I40" s="1086" t="s">
        <v>1058</v>
      </c>
      <c r="J40" s="1086"/>
      <c r="K40" s="1086"/>
      <c r="L40" s="1086"/>
      <c r="M40" s="1086"/>
    </row>
    <row r="41" spans="1:13" ht="12.75" customHeight="1">
      <c r="A41" s="379"/>
      <c r="B41" s="379"/>
      <c r="C41" s="379"/>
      <c r="D41" s="379"/>
      <c r="E41" s="379"/>
      <c r="F41" s="379"/>
      <c r="G41" s="379"/>
      <c r="H41" s="379"/>
      <c r="I41" s="1086"/>
      <c r="J41" s="1086"/>
      <c r="K41" s="1086"/>
      <c r="L41" s="1086"/>
      <c r="M41" s="1086"/>
    </row>
    <row r="42" spans="1:13" ht="12.75" customHeight="1">
      <c r="A42" s="737"/>
      <c r="B42" s="379"/>
      <c r="C42" s="379"/>
      <c r="D42" s="379"/>
      <c r="E42" s="379"/>
      <c r="F42" s="379"/>
      <c r="G42" s="379"/>
      <c r="H42" s="379"/>
      <c r="I42" s="1086"/>
      <c r="J42" s="1086"/>
      <c r="K42" s="1086"/>
      <c r="L42" s="1086"/>
      <c r="M42" s="1086"/>
    </row>
    <row r="43" spans="1:13" ht="12.75" customHeight="1">
      <c r="I43" s="1086"/>
      <c r="J43" s="1086"/>
      <c r="K43" s="1086"/>
      <c r="L43" s="1086"/>
      <c r="M43" s="1086"/>
    </row>
  </sheetData>
  <mergeCells count="19">
    <mergeCell ref="A35:G35"/>
    <mergeCell ref="I40:M43"/>
    <mergeCell ref="M9:M11"/>
    <mergeCell ref="L9:L11"/>
    <mergeCell ref="B9:B11"/>
    <mergeCell ref="K1:M1"/>
    <mergeCell ref="B3:K3"/>
    <mergeCell ref="B4:K4"/>
    <mergeCell ref="C9:C11"/>
    <mergeCell ref="J9:J11"/>
    <mergeCell ref="L7:M7"/>
    <mergeCell ref="G8:M8"/>
    <mergeCell ref="F9:G10"/>
    <mergeCell ref="H9:I10"/>
    <mergeCell ref="K9:K11"/>
    <mergeCell ref="D9:D11"/>
    <mergeCell ref="E9:E11"/>
    <mergeCell ref="A7:B7"/>
    <mergeCell ref="A9:A11"/>
  </mergeCells>
  <printOptions horizontalCentered="1"/>
  <pageMargins left="0.70866141732283472" right="0.70866141732283472" top="0.23622047244094491" bottom="0" header="0.31496062992125984" footer="0.31496062992125984"/>
  <pageSetup paperSize="5" orientation="landscape" r:id="rId1"/>
  <legacyDrawing r:id="rId2"/>
</worksheet>
</file>

<file path=xl/worksheets/sheet22.xml><?xml version="1.0" encoding="utf-8"?>
<worksheet xmlns="http://schemas.openxmlformats.org/spreadsheetml/2006/main" xmlns:r="http://schemas.openxmlformats.org/officeDocument/2006/relationships">
  <sheetPr>
    <pageSetUpPr fitToPage="1"/>
  </sheetPr>
  <dimension ref="A1:S44"/>
  <sheetViews>
    <sheetView view="pageBreakPreview" topLeftCell="A28" zoomScale="90" zoomScaleSheetLayoutView="90" workbookViewId="0">
      <selection activeCell="I40" sqref="I40:M43"/>
    </sheetView>
  </sheetViews>
  <sheetFormatPr defaultColWidth="9.140625" defaultRowHeight="12.75"/>
  <cols>
    <col min="1" max="1" width="5.5703125" style="15" customWidth="1"/>
    <col min="2" max="2" width="8.42578125" style="15" customWidth="1"/>
    <col min="3" max="3" width="10.5703125" style="15" customWidth="1"/>
    <col min="4" max="4" width="9.85546875" style="15" customWidth="1"/>
    <col min="5" max="5" width="8.7109375" style="15" customWidth="1"/>
    <col min="6" max="6" width="10.85546875" style="15" customWidth="1"/>
    <col min="7" max="7" width="15.85546875" style="15" customWidth="1"/>
    <col min="8" max="8" width="12.42578125" style="15" customWidth="1"/>
    <col min="9" max="9" width="12.140625" style="15" customWidth="1"/>
    <col min="10" max="10" width="9" style="15" customWidth="1"/>
    <col min="11" max="11" width="12" style="15" customWidth="1"/>
    <col min="12" max="12" width="20.5703125" style="15" customWidth="1"/>
    <col min="13" max="13" width="8.28515625" style="15" customWidth="1"/>
    <col min="14" max="16384" width="9.140625" style="15"/>
  </cols>
  <sheetData>
    <row r="1" spans="1:19" customFormat="1" ht="15">
      <c r="D1" s="31"/>
      <c r="E1" s="31"/>
      <c r="F1" s="31"/>
      <c r="G1" s="31"/>
      <c r="H1" s="31"/>
      <c r="I1" s="31"/>
      <c r="J1" s="31"/>
      <c r="K1" s="31"/>
      <c r="L1" s="1271" t="s">
        <v>447</v>
      </c>
      <c r="M1" s="1271"/>
      <c r="N1" s="1271"/>
      <c r="O1" s="37"/>
      <c r="P1" s="37"/>
    </row>
    <row r="2" spans="1:19" customFormat="1" ht="15">
      <c r="A2" s="1210" t="s">
        <v>0</v>
      </c>
      <c r="B2" s="1210"/>
      <c r="C2" s="1210"/>
      <c r="D2" s="1210"/>
      <c r="E2" s="1210"/>
      <c r="F2" s="1210"/>
      <c r="G2" s="1210"/>
      <c r="H2" s="1210"/>
      <c r="I2" s="1210"/>
      <c r="J2" s="1210"/>
      <c r="K2" s="1210"/>
      <c r="L2" s="1210"/>
      <c r="M2" s="39"/>
      <c r="N2" s="39"/>
      <c r="O2" s="39"/>
      <c r="P2" s="39"/>
    </row>
    <row r="3" spans="1:19" customFormat="1" ht="20.25">
      <c r="A3" s="1272" t="s">
        <v>655</v>
      </c>
      <c r="B3" s="1272"/>
      <c r="C3" s="1272"/>
      <c r="D3" s="1272"/>
      <c r="E3" s="1272"/>
      <c r="F3" s="1272"/>
      <c r="G3" s="1272"/>
      <c r="H3" s="1272"/>
      <c r="I3" s="1272"/>
      <c r="J3" s="1272"/>
      <c r="K3" s="1272"/>
      <c r="L3" s="1272"/>
      <c r="M3" s="38"/>
      <c r="N3" s="38"/>
      <c r="O3" s="38"/>
      <c r="P3" s="38"/>
    </row>
    <row r="4" spans="1:19" customFormat="1" ht="10.5" customHeight="1"/>
    <row r="5" spans="1:19" ht="19.5" customHeight="1">
      <c r="A5" s="1211" t="s">
        <v>680</v>
      </c>
      <c r="B5" s="1211"/>
      <c r="C5" s="1211"/>
      <c r="D5" s="1211"/>
      <c r="E5" s="1211"/>
      <c r="F5" s="1211"/>
      <c r="G5" s="1211"/>
      <c r="H5" s="1211"/>
      <c r="I5" s="1211"/>
      <c r="J5" s="1211"/>
      <c r="K5" s="1211"/>
      <c r="L5" s="1211"/>
    </row>
    <row r="6" spans="1:19">
      <c r="A6" s="21"/>
      <c r="B6" s="21"/>
      <c r="C6" s="21"/>
      <c r="D6" s="21"/>
      <c r="E6" s="21"/>
      <c r="F6" s="21"/>
      <c r="G6" s="21"/>
      <c r="H6" s="21"/>
      <c r="I6" s="21"/>
      <c r="J6" s="21"/>
      <c r="K6" s="21"/>
      <c r="L6" s="21"/>
    </row>
    <row r="7" spans="1:19">
      <c r="A7" s="31" t="s">
        <v>966</v>
      </c>
      <c r="B7" s="31"/>
      <c r="C7" s="607"/>
      <c r="F7" s="1273" t="s">
        <v>16</v>
      </c>
      <c r="G7" s="1273"/>
      <c r="H7" s="1273"/>
      <c r="I7" s="1273"/>
      <c r="J7" s="1273"/>
      <c r="K7" s="1273"/>
      <c r="L7" s="1273"/>
    </row>
    <row r="8" spans="1:19">
      <c r="A8" s="14"/>
      <c r="F8" s="16"/>
      <c r="G8" s="90"/>
      <c r="H8" s="90"/>
      <c r="I8" s="1226" t="s">
        <v>1032</v>
      </c>
      <c r="J8" s="1226"/>
      <c r="K8" s="1226"/>
      <c r="L8" s="1226"/>
    </row>
    <row r="9" spans="1:19" s="14" customFormat="1">
      <c r="A9" s="1100" t="s">
        <v>2</v>
      </c>
      <c r="B9" s="1100" t="s">
        <v>3</v>
      </c>
      <c r="C9" s="1101" t="s">
        <v>21</v>
      </c>
      <c r="D9" s="1262"/>
      <c r="E9" s="1262"/>
      <c r="F9" s="1262"/>
      <c r="G9" s="1262"/>
      <c r="H9" s="1101" t="s">
        <v>22</v>
      </c>
      <c r="I9" s="1262"/>
      <c r="J9" s="1262"/>
      <c r="K9" s="1262"/>
      <c r="L9" s="1262"/>
      <c r="R9" s="26"/>
      <c r="S9" s="27"/>
    </row>
    <row r="10" spans="1:19" s="14" customFormat="1" ht="63.75">
      <c r="A10" s="1100"/>
      <c r="B10" s="1100"/>
      <c r="C10" s="5" t="s">
        <v>675</v>
      </c>
      <c r="D10" s="5" t="s">
        <v>677</v>
      </c>
      <c r="E10" s="5" t="s">
        <v>67</v>
      </c>
      <c r="F10" s="5" t="s">
        <v>68</v>
      </c>
      <c r="G10" s="5" t="s">
        <v>380</v>
      </c>
      <c r="H10" s="5" t="s">
        <v>675</v>
      </c>
      <c r="I10" s="5" t="s">
        <v>677</v>
      </c>
      <c r="J10" s="5" t="s">
        <v>67</v>
      </c>
      <c r="K10" s="5" t="s">
        <v>68</v>
      </c>
      <c r="L10" s="5" t="s">
        <v>381</v>
      </c>
    </row>
    <row r="11" spans="1:19" s="14" customFormat="1">
      <c r="A11" s="5">
        <v>1</v>
      </c>
      <c r="B11" s="5">
        <v>2</v>
      </c>
      <c r="C11" s="5">
        <v>3</v>
      </c>
      <c r="D11" s="5">
        <v>4</v>
      </c>
      <c r="E11" s="5">
        <v>5</v>
      </c>
      <c r="F11" s="5">
        <v>6</v>
      </c>
      <c r="G11" s="5">
        <v>7</v>
      </c>
      <c r="H11" s="5">
        <v>8</v>
      </c>
      <c r="I11" s="5">
        <v>9</v>
      </c>
      <c r="J11" s="5">
        <v>10</v>
      </c>
      <c r="K11" s="5">
        <v>11</v>
      </c>
      <c r="L11" s="5">
        <v>12</v>
      </c>
    </row>
    <row r="12" spans="1:19" s="269" customFormat="1">
      <c r="A12" s="365">
        <v>1</v>
      </c>
      <c r="B12" s="365" t="s">
        <v>829</v>
      </c>
      <c r="C12" s="18"/>
      <c r="D12" s="18"/>
      <c r="E12" s="18"/>
      <c r="F12" s="18"/>
      <c r="G12" s="18"/>
      <c r="H12" s="24"/>
      <c r="I12" s="24"/>
      <c r="J12" s="24"/>
      <c r="K12" s="24"/>
      <c r="L12" s="18"/>
      <c r="M12" s="18"/>
    </row>
    <row r="13" spans="1:19" s="269" customFormat="1">
      <c r="A13" s="365">
        <v>2</v>
      </c>
      <c r="B13" s="365" t="s">
        <v>830</v>
      </c>
      <c r="C13" s="18"/>
      <c r="D13" s="18"/>
      <c r="E13" s="18"/>
      <c r="F13" s="18"/>
      <c r="G13" s="18"/>
      <c r="H13" s="24"/>
      <c r="I13" s="24"/>
      <c r="J13" s="24"/>
      <c r="K13" s="24"/>
      <c r="L13" s="18"/>
      <c r="M13" s="18"/>
    </row>
    <row r="14" spans="1:19" s="269" customFormat="1" ht="25.5">
      <c r="A14" s="365">
        <v>3</v>
      </c>
      <c r="B14" s="365" t="s">
        <v>831</v>
      </c>
      <c r="C14" s="18"/>
      <c r="D14" s="18"/>
      <c r="E14" s="18"/>
      <c r="F14" s="18"/>
      <c r="G14" s="18"/>
      <c r="H14" s="24"/>
      <c r="I14" s="24"/>
      <c r="J14" s="24"/>
      <c r="K14" s="24"/>
      <c r="L14" s="18"/>
      <c r="M14" s="18"/>
    </row>
    <row r="15" spans="1:19" s="269" customFormat="1" ht="25.5" customHeight="1">
      <c r="A15" s="365">
        <v>4</v>
      </c>
      <c r="B15" s="365" t="s">
        <v>832</v>
      </c>
      <c r="C15" s="18"/>
      <c r="D15" s="1231" t="s">
        <v>865</v>
      </c>
      <c r="E15" s="1263"/>
      <c r="F15" s="1263"/>
      <c r="G15" s="1263"/>
      <c r="H15" s="1263"/>
      <c r="I15" s="1263"/>
      <c r="J15" s="1263"/>
      <c r="K15" s="1264"/>
      <c r="L15" s="18"/>
      <c r="M15" s="18"/>
    </row>
    <row r="16" spans="1:19" s="269" customFormat="1" ht="12.75" customHeight="1">
      <c r="A16" s="365">
        <v>5</v>
      </c>
      <c r="B16" s="365" t="s">
        <v>833</v>
      </c>
      <c r="C16" s="18"/>
      <c r="D16" s="1265"/>
      <c r="E16" s="1266"/>
      <c r="F16" s="1266"/>
      <c r="G16" s="1266"/>
      <c r="H16" s="1266"/>
      <c r="I16" s="1266"/>
      <c r="J16" s="1266"/>
      <c r="K16" s="1267"/>
      <c r="L16" s="18"/>
      <c r="M16" s="18"/>
    </row>
    <row r="17" spans="1:13" s="269" customFormat="1" ht="12.75" customHeight="1">
      <c r="A17" s="365">
        <v>6</v>
      </c>
      <c r="B17" s="365" t="s">
        <v>834</v>
      </c>
      <c r="C17" s="18"/>
      <c r="D17" s="1265"/>
      <c r="E17" s="1266"/>
      <c r="F17" s="1266"/>
      <c r="G17" s="1266"/>
      <c r="H17" s="1266"/>
      <c r="I17" s="1266"/>
      <c r="J17" s="1266"/>
      <c r="K17" s="1267"/>
      <c r="L17" s="18"/>
      <c r="M17" s="18"/>
    </row>
    <row r="18" spans="1:13" s="269" customFormat="1" ht="12.75" customHeight="1">
      <c r="A18" s="365">
        <v>7</v>
      </c>
      <c r="B18" s="365" t="s">
        <v>835</v>
      </c>
      <c r="C18" s="18"/>
      <c r="D18" s="1265"/>
      <c r="E18" s="1266"/>
      <c r="F18" s="1266"/>
      <c r="G18" s="1266"/>
      <c r="H18" s="1266"/>
      <c r="I18" s="1266"/>
      <c r="J18" s="1266"/>
      <c r="K18" s="1267"/>
      <c r="L18" s="18"/>
      <c r="M18" s="18"/>
    </row>
    <row r="19" spans="1:13" s="269" customFormat="1" ht="12.75" customHeight="1">
      <c r="A19" s="365">
        <v>8</v>
      </c>
      <c r="B19" s="365" t="s">
        <v>836</v>
      </c>
      <c r="C19" s="18"/>
      <c r="D19" s="1265"/>
      <c r="E19" s="1266"/>
      <c r="F19" s="1266"/>
      <c r="G19" s="1266"/>
      <c r="H19" s="1266"/>
      <c r="I19" s="1266"/>
      <c r="J19" s="1266"/>
      <c r="K19" s="1267"/>
      <c r="L19" s="18"/>
      <c r="M19" s="18"/>
    </row>
    <row r="20" spans="1:13" s="269" customFormat="1" ht="12.75" customHeight="1">
      <c r="A20" s="365">
        <v>9</v>
      </c>
      <c r="B20" s="365" t="s">
        <v>837</v>
      </c>
      <c r="C20" s="18"/>
      <c r="D20" s="1265"/>
      <c r="E20" s="1266"/>
      <c r="F20" s="1266"/>
      <c r="G20" s="1266"/>
      <c r="H20" s="1266"/>
      <c r="I20" s="1266"/>
      <c r="J20" s="1266"/>
      <c r="K20" s="1267"/>
      <c r="L20" s="18"/>
      <c r="M20" s="18"/>
    </row>
    <row r="21" spans="1:13" s="269" customFormat="1" ht="12.75" customHeight="1">
      <c r="A21" s="365">
        <v>10</v>
      </c>
      <c r="B21" s="365" t="s">
        <v>838</v>
      </c>
      <c r="C21" s="18"/>
      <c r="D21" s="1265"/>
      <c r="E21" s="1266"/>
      <c r="F21" s="1266"/>
      <c r="G21" s="1266"/>
      <c r="H21" s="1266"/>
      <c r="I21" s="1266"/>
      <c r="J21" s="1266"/>
      <c r="K21" s="1267"/>
      <c r="L21" s="18"/>
      <c r="M21" s="18"/>
    </row>
    <row r="22" spans="1:13" s="269" customFormat="1" ht="25.5" customHeight="1">
      <c r="A22" s="365">
        <v>11</v>
      </c>
      <c r="B22" s="365" t="s">
        <v>839</v>
      </c>
      <c r="C22" s="18"/>
      <c r="D22" s="1265"/>
      <c r="E22" s="1266"/>
      <c r="F22" s="1266"/>
      <c r="G22" s="1266"/>
      <c r="H22" s="1266"/>
      <c r="I22" s="1266"/>
      <c r="J22" s="1266"/>
      <c r="K22" s="1267"/>
      <c r="L22" s="18"/>
      <c r="M22" s="18"/>
    </row>
    <row r="23" spans="1:13" s="269" customFormat="1" ht="19.5" customHeight="1">
      <c r="A23" s="365">
        <v>12</v>
      </c>
      <c r="B23" s="365" t="s">
        <v>869</v>
      </c>
      <c r="C23" s="18"/>
      <c r="D23" s="1265"/>
      <c r="E23" s="1266"/>
      <c r="F23" s="1266"/>
      <c r="G23" s="1266"/>
      <c r="H23" s="1266"/>
      <c r="I23" s="1266"/>
      <c r="J23" s="1266"/>
      <c r="K23" s="1267"/>
      <c r="L23" s="18"/>
      <c r="M23" s="18"/>
    </row>
    <row r="24" spans="1:13" s="269" customFormat="1" ht="12.75" customHeight="1">
      <c r="A24" s="365">
        <v>13</v>
      </c>
      <c r="B24" s="365" t="s">
        <v>841</v>
      </c>
      <c r="C24" s="18"/>
      <c r="D24" s="1265"/>
      <c r="E24" s="1266"/>
      <c r="F24" s="1266"/>
      <c r="G24" s="1266"/>
      <c r="H24" s="1266"/>
      <c r="I24" s="1266"/>
      <c r="J24" s="1266"/>
      <c r="K24" s="1267"/>
      <c r="L24" s="18"/>
      <c r="M24" s="18"/>
    </row>
    <row r="25" spans="1:13" s="269" customFormat="1" ht="12.75" customHeight="1">
      <c r="A25" s="365">
        <v>14</v>
      </c>
      <c r="B25" s="365" t="s">
        <v>842</v>
      </c>
      <c r="C25" s="18"/>
      <c r="D25" s="1265"/>
      <c r="E25" s="1266"/>
      <c r="F25" s="1266"/>
      <c r="G25" s="1266"/>
      <c r="H25" s="1266"/>
      <c r="I25" s="1266"/>
      <c r="J25" s="1266"/>
      <c r="K25" s="1267"/>
      <c r="L25" s="18"/>
      <c r="M25" s="18"/>
    </row>
    <row r="26" spans="1:13" s="269" customFormat="1" ht="25.5" customHeight="1">
      <c r="A26" s="365">
        <v>15</v>
      </c>
      <c r="B26" s="365" t="s">
        <v>843</v>
      </c>
      <c r="C26" s="18"/>
      <c r="D26" s="1265"/>
      <c r="E26" s="1266"/>
      <c r="F26" s="1266"/>
      <c r="G26" s="1266"/>
      <c r="H26" s="1266"/>
      <c r="I26" s="1266"/>
      <c r="J26" s="1266"/>
      <c r="K26" s="1267"/>
      <c r="L26" s="18"/>
      <c r="M26" s="18"/>
    </row>
    <row r="27" spans="1:13" s="269" customFormat="1" ht="12.75" customHeight="1">
      <c r="A27" s="365">
        <v>16</v>
      </c>
      <c r="B27" s="365" t="s">
        <v>844</v>
      </c>
      <c r="C27" s="18"/>
      <c r="D27" s="1265"/>
      <c r="E27" s="1266"/>
      <c r="F27" s="1266"/>
      <c r="G27" s="1266"/>
      <c r="H27" s="1266"/>
      <c r="I27" s="1266"/>
      <c r="J27" s="1266"/>
      <c r="K27" s="1267"/>
      <c r="L27" s="18"/>
      <c r="M27" s="18"/>
    </row>
    <row r="28" spans="1:13" s="269" customFormat="1" ht="18" customHeight="1">
      <c r="A28" s="365">
        <v>17</v>
      </c>
      <c r="B28" s="365" t="s">
        <v>845</v>
      </c>
      <c r="C28" s="395"/>
      <c r="D28" s="1268"/>
      <c r="E28" s="1269"/>
      <c r="F28" s="1269"/>
      <c r="G28" s="1269"/>
      <c r="H28" s="1269"/>
      <c r="I28" s="1269"/>
      <c r="J28" s="1269"/>
      <c r="K28" s="1270"/>
      <c r="L28" s="395"/>
      <c r="M28" s="18"/>
    </row>
    <row r="29" spans="1:13" s="269" customFormat="1" ht="12.75" customHeight="1">
      <c r="A29" s="365">
        <v>18</v>
      </c>
      <c r="B29" s="365" t="s">
        <v>846</v>
      </c>
      <c r="C29" s="18"/>
      <c r="D29" s="392"/>
      <c r="E29" s="393"/>
      <c r="F29" s="393"/>
      <c r="G29" s="393"/>
      <c r="H29" s="393"/>
      <c r="I29" s="393"/>
      <c r="J29" s="393"/>
      <c r="K29" s="394"/>
      <c r="L29" s="18"/>
      <c r="M29" s="18"/>
    </row>
    <row r="30" spans="1:13" s="269" customFormat="1">
      <c r="A30" s="365">
        <v>19</v>
      </c>
      <c r="B30" s="365" t="s">
        <v>847</v>
      </c>
      <c r="C30" s="18"/>
      <c r="D30" s="18"/>
      <c r="E30" s="18"/>
      <c r="F30" s="18"/>
      <c r="G30" s="18"/>
      <c r="H30" s="24"/>
      <c r="I30" s="24"/>
      <c r="J30" s="24"/>
      <c r="K30" s="24"/>
      <c r="L30" s="18"/>
      <c r="M30" s="18"/>
    </row>
    <row r="31" spans="1:13" s="269" customFormat="1">
      <c r="A31" s="365">
        <v>20</v>
      </c>
      <c r="B31" s="365" t="s">
        <v>848</v>
      </c>
      <c r="C31" s="18"/>
      <c r="D31" s="18"/>
      <c r="E31" s="18"/>
      <c r="F31" s="18"/>
      <c r="G31" s="18"/>
      <c r="H31" s="24"/>
      <c r="I31" s="24"/>
      <c r="J31" s="24"/>
      <c r="K31" s="24"/>
      <c r="L31" s="18"/>
      <c r="M31" s="18"/>
    </row>
    <row r="32" spans="1:13" s="269" customFormat="1" ht="25.5">
      <c r="A32" s="365">
        <v>21</v>
      </c>
      <c r="B32" s="365" t="s">
        <v>849</v>
      </c>
      <c r="C32" s="18"/>
      <c r="D32" s="18"/>
      <c r="E32" s="18"/>
      <c r="F32" s="18"/>
      <c r="G32" s="18"/>
      <c r="H32" s="24"/>
      <c r="I32" s="24"/>
      <c r="J32" s="24"/>
      <c r="K32" s="24"/>
      <c r="L32" s="18"/>
      <c r="M32" s="18"/>
    </row>
    <row r="33" spans="1:13" s="269" customFormat="1">
      <c r="A33" s="265" t="s">
        <v>15</v>
      </c>
      <c r="B33" s="9"/>
      <c r="C33" s="18"/>
      <c r="D33" s="18"/>
      <c r="E33" s="18"/>
      <c r="F33" s="18"/>
      <c r="G33" s="18"/>
      <c r="H33" s="24"/>
      <c r="I33" s="24"/>
      <c r="J33" s="24"/>
      <c r="K33" s="24"/>
      <c r="L33" s="18"/>
      <c r="M33" s="18"/>
    </row>
    <row r="34" spans="1:13">
      <c r="A34" s="20" t="s">
        <v>379</v>
      </c>
      <c r="B34" s="20"/>
      <c r="C34" s="20"/>
      <c r="D34" s="20"/>
      <c r="E34" s="20"/>
      <c r="F34" s="20"/>
      <c r="G34" s="20"/>
      <c r="H34" s="20"/>
      <c r="I34" s="20"/>
      <c r="J34" s="20"/>
      <c r="K34" s="20"/>
      <c r="L34" s="20"/>
    </row>
    <row r="35" spans="1:13">
      <c r="A35" s="19" t="s">
        <v>378</v>
      </c>
      <c r="B35" s="20"/>
      <c r="C35" s="20"/>
      <c r="D35" s="20"/>
      <c r="E35" s="20"/>
      <c r="F35" s="20"/>
      <c r="G35" s="20"/>
      <c r="H35" s="20"/>
      <c r="I35" s="20"/>
      <c r="J35" s="20"/>
      <c r="K35" s="20"/>
      <c r="L35" s="20"/>
    </row>
    <row r="36" spans="1:13" s="1024" customFormat="1">
      <c r="A36" s="19"/>
      <c r="B36" s="20"/>
      <c r="C36" s="20"/>
      <c r="D36" s="20"/>
      <c r="E36" s="20"/>
      <c r="F36" s="20"/>
      <c r="G36" s="20"/>
      <c r="H36" s="20"/>
      <c r="I36" s="20"/>
      <c r="J36" s="20"/>
      <c r="K36" s="20"/>
      <c r="L36" s="20"/>
    </row>
    <row r="37" spans="1:13" ht="15.75" customHeight="1">
      <c r="A37" s="14"/>
      <c r="B37" s="14"/>
      <c r="C37" s="14"/>
      <c r="D37" s="14"/>
      <c r="E37" s="14"/>
      <c r="F37" s="14"/>
      <c r="G37" s="14"/>
      <c r="H37" s="14"/>
      <c r="I37" s="14"/>
      <c r="J37" s="14"/>
      <c r="K37" s="14"/>
      <c r="L37" s="14"/>
    </row>
    <row r="38" spans="1:13" ht="15.75" customHeight="1">
      <c r="A38" s="14"/>
      <c r="B38" s="14"/>
      <c r="C38" s="14"/>
      <c r="D38" s="14"/>
      <c r="E38" s="14"/>
      <c r="F38" s="14"/>
      <c r="G38" s="14"/>
      <c r="H38" s="14"/>
      <c r="I38" s="14"/>
      <c r="J38" s="14"/>
      <c r="K38" s="14"/>
      <c r="L38" s="14"/>
    </row>
    <row r="39" spans="1:13" ht="14.25" customHeight="1">
      <c r="A39" s="356" t="s">
        <v>18</v>
      </c>
      <c r="B39" s="368"/>
      <c r="C39" s="356"/>
      <c r="D39" s="356"/>
      <c r="E39" s="369"/>
      <c r="F39" s="269"/>
      <c r="H39" s="374"/>
      <c r="I39" s="374"/>
      <c r="J39" s="374"/>
      <c r="K39" s="374"/>
      <c r="L39" s="267"/>
      <c r="M39" s="269"/>
    </row>
    <row r="40" spans="1:13" ht="12.75" customHeight="1">
      <c r="A40" s="371"/>
      <c r="B40" s="372"/>
      <c r="C40" s="373"/>
      <c r="D40" s="373"/>
      <c r="E40" s="370"/>
      <c r="F40" s="269"/>
      <c r="G40" s="374"/>
      <c r="H40" s="374"/>
      <c r="I40" s="1086" t="s">
        <v>1059</v>
      </c>
      <c r="J40" s="1086"/>
      <c r="K40" s="1086"/>
      <c r="L40" s="1086"/>
      <c r="M40" s="1086"/>
    </row>
    <row r="41" spans="1:13" ht="21.75" customHeight="1">
      <c r="A41" s="371"/>
      <c r="B41" s="372"/>
      <c r="C41" s="373"/>
      <c r="D41" s="373"/>
      <c r="E41" s="370"/>
      <c r="F41" s="269"/>
      <c r="G41" s="374"/>
      <c r="H41" s="374"/>
      <c r="I41" s="1086"/>
      <c r="J41" s="1086"/>
      <c r="K41" s="1086"/>
      <c r="L41" s="1086"/>
      <c r="M41" s="1086"/>
    </row>
    <row r="42" spans="1:13" ht="12.75" customHeight="1">
      <c r="A42" s="355"/>
      <c r="B42" s="355"/>
      <c r="C42" s="355"/>
      <c r="D42" s="355"/>
      <c r="E42" s="355"/>
      <c r="F42" s="269"/>
      <c r="G42" s="269"/>
      <c r="H42" s="269"/>
      <c r="I42" s="1086"/>
      <c r="J42" s="1086"/>
      <c r="K42" s="1086"/>
      <c r="L42" s="1086"/>
      <c r="M42" s="1086"/>
    </row>
    <row r="43" spans="1:13" ht="12.75" customHeight="1">
      <c r="A43" s="269"/>
      <c r="B43" s="269"/>
      <c r="C43" s="269"/>
      <c r="D43" s="269"/>
      <c r="E43" s="269"/>
      <c r="F43" s="269"/>
      <c r="G43" s="269"/>
      <c r="H43" s="269"/>
      <c r="I43" s="1086"/>
      <c r="J43" s="1086"/>
      <c r="K43" s="1086"/>
      <c r="L43" s="1086"/>
      <c r="M43" s="1086"/>
    </row>
    <row r="44" spans="1:13">
      <c r="A44" s="1261"/>
      <c r="B44" s="1261"/>
      <c r="C44" s="1261"/>
      <c r="D44" s="1261"/>
      <c r="E44" s="1261"/>
      <c r="F44" s="1261"/>
      <c r="G44" s="1261"/>
      <c r="H44" s="1261"/>
      <c r="I44" s="1261"/>
      <c r="J44" s="1261"/>
      <c r="K44" s="1261"/>
      <c r="L44" s="1261"/>
    </row>
  </sheetData>
  <mergeCells count="13">
    <mergeCell ref="L1:N1"/>
    <mergeCell ref="A2:L2"/>
    <mergeCell ref="A3:L3"/>
    <mergeCell ref="A5:L5"/>
    <mergeCell ref="F7:L7"/>
    <mergeCell ref="A44:L44"/>
    <mergeCell ref="I8:L8"/>
    <mergeCell ref="A9:A10"/>
    <mergeCell ref="B9:B10"/>
    <mergeCell ref="C9:G9"/>
    <mergeCell ref="H9:L9"/>
    <mergeCell ref="D15:K28"/>
    <mergeCell ref="I40:M43"/>
  </mergeCells>
  <printOptions horizontalCentered="1"/>
  <pageMargins left="0.70866141732283472" right="0.70866141732283472" top="0.23622047244094491" bottom="0" header="0.31496062992125984" footer="0.31496062992125984"/>
  <pageSetup paperSize="5" scale="84" orientation="landscape" r:id="rId1"/>
  <rowBreaks count="1" manualBreakCount="1">
    <brk id="43" max="16383" man="1"/>
  </rowBreaks>
</worksheet>
</file>

<file path=xl/worksheets/sheet23.xml><?xml version="1.0" encoding="utf-8"?>
<worksheet xmlns="http://schemas.openxmlformats.org/spreadsheetml/2006/main" xmlns:r="http://schemas.openxmlformats.org/officeDocument/2006/relationships">
  <sheetPr>
    <pageSetUpPr fitToPage="1"/>
  </sheetPr>
  <dimension ref="A1:T44"/>
  <sheetViews>
    <sheetView view="pageBreakPreview" topLeftCell="A7" zoomScale="90" zoomScaleSheetLayoutView="90" workbookViewId="0">
      <selection activeCell="K40" sqref="K40"/>
    </sheetView>
  </sheetViews>
  <sheetFormatPr defaultRowHeight="12.75"/>
  <cols>
    <col min="1" max="1" width="7.42578125" style="379" customWidth="1"/>
    <col min="2" max="2" width="17.140625" style="379" customWidth="1"/>
    <col min="3" max="3" width="8.7109375" style="379" customWidth="1"/>
    <col min="4" max="4" width="10.140625" style="379" customWidth="1"/>
    <col min="5" max="5" width="8.5703125" style="379" customWidth="1"/>
    <col min="6" max="6" width="7.85546875" style="379" customWidth="1"/>
    <col min="7" max="7" width="7.28515625" style="379" customWidth="1"/>
    <col min="8" max="8" width="11.7109375" style="379" customWidth="1"/>
    <col min="9" max="9" width="9.28515625" style="379" customWidth="1"/>
    <col min="10" max="10" width="10.7109375" style="379" customWidth="1"/>
    <col min="11" max="11" width="11.7109375" style="379" customWidth="1"/>
    <col min="12" max="12" width="8.7109375" style="379" customWidth="1"/>
    <col min="13" max="13" width="10.5703125" style="379" customWidth="1"/>
    <col min="14" max="14" width="10.42578125" style="379" customWidth="1"/>
    <col min="15" max="15" width="13.7109375" style="379" customWidth="1"/>
    <col min="16" max="16" width="11.85546875" style="379" customWidth="1"/>
    <col min="17" max="17" width="11.7109375" style="379" customWidth="1"/>
    <col min="18" max="16384" width="9.140625" style="379"/>
  </cols>
  <sheetData>
    <row r="1" spans="1:20" s="358" customFormat="1" ht="15">
      <c r="H1" s="780"/>
      <c r="I1" s="780"/>
      <c r="J1" s="780"/>
      <c r="K1" s="780"/>
      <c r="L1" s="780"/>
      <c r="M1" s="780"/>
      <c r="N1" s="780"/>
      <c r="O1" s="780"/>
      <c r="P1" s="1275" t="s">
        <v>61</v>
      </c>
      <c r="Q1" s="1275"/>
      <c r="R1" s="379"/>
      <c r="S1" s="781"/>
      <c r="T1" s="781"/>
    </row>
    <row r="2" spans="1:20" s="358" customFormat="1" ht="15">
      <c r="A2" s="1242" t="s">
        <v>0</v>
      </c>
      <c r="B2" s="1242"/>
      <c r="C2" s="1242"/>
      <c r="D2" s="1242"/>
      <c r="E2" s="1242"/>
      <c r="F2" s="1242"/>
      <c r="G2" s="1242"/>
      <c r="H2" s="1242"/>
      <c r="I2" s="1242"/>
      <c r="J2" s="1242"/>
      <c r="K2" s="1242"/>
      <c r="L2" s="1242"/>
      <c r="M2" s="1242"/>
      <c r="N2" s="1242"/>
      <c r="O2" s="1242"/>
      <c r="P2" s="1242"/>
      <c r="Q2" s="1242"/>
      <c r="R2" s="782"/>
      <c r="S2" s="782"/>
      <c r="T2" s="782"/>
    </row>
    <row r="3" spans="1:20" s="358" customFormat="1" ht="20.25">
      <c r="A3" s="1241" t="s">
        <v>655</v>
      </c>
      <c r="B3" s="1241"/>
      <c r="C3" s="1241"/>
      <c r="D3" s="1241"/>
      <c r="E3" s="1241"/>
      <c r="F3" s="1241"/>
      <c r="G3" s="1241"/>
      <c r="H3" s="1241"/>
      <c r="I3" s="1241"/>
      <c r="J3" s="1241"/>
      <c r="K3" s="1241"/>
      <c r="L3" s="1241"/>
      <c r="M3" s="1241"/>
      <c r="N3" s="1241"/>
      <c r="O3" s="1241"/>
      <c r="P3" s="1241"/>
      <c r="Q3" s="1241"/>
      <c r="R3" s="783"/>
      <c r="S3" s="783"/>
      <c r="T3" s="783"/>
    </row>
    <row r="4" spans="1:20" s="358" customFormat="1" ht="10.5" customHeight="1"/>
    <row r="5" spans="1:20">
      <c r="A5" s="19"/>
      <c r="B5" s="19"/>
      <c r="C5" s="19"/>
      <c r="D5" s="19"/>
      <c r="E5" s="784"/>
      <c r="F5" s="784"/>
      <c r="G5" s="784"/>
      <c r="H5" s="784"/>
      <c r="I5" s="784"/>
      <c r="J5" s="784"/>
      <c r="K5" s="784"/>
      <c r="L5" s="784"/>
      <c r="M5" s="784"/>
      <c r="N5" s="19"/>
      <c r="O5" s="19"/>
      <c r="P5" s="784"/>
      <c r="Q5" s="383"/>
    </row>
    <row r="6" spans="1:20" ht="18" customHeight="1">
      <c r="A6" s="1243" t="s">
        <v>766</v>
      </c>
      <c r="B6" s="1243"/>
      <c r="C6" s="1243"/>
      <c r="D6" s="1243"/>
      <c r="E6" s="1243"/>
      <c r="F6" s="1243"/>
      <c r="G6" s="1243"/>
      <c r="H6" s="1243"/>
      <c r="I6" s="1243"/>
      <c r="J6" s="1243"/>
      <c r="K6" s="1243"/>
      <c r="L6" s="1243"/>
      <c r="M6" s="1243"/>
      <c r="N6" s="1243"/>
      <c r="O6" s="1243"/>
      <c r="P6" s="1243"/>
      <c r="Q6" s="1243"/>
    </row>
    <row r="7" spans="1:20" ht="9.75" customHeight="1"/>
    <row r="8" spans="1:20" ht="0.75" customHeight="1"/>
    <row r="9" spans="1:20">
      <c r="A9" s="780" t="s">
        <v>966</v>
      </c>
      <c r="B9" s="780"/>
      <c r="Q9" s="785" t="s">
        <v>19</v>
      </c>
      <c r="R9" s="383"/>
    </row>
    <row r="10" spans="1:20" ht="15.75">
      <c r="A10" s="786"/>
      <c r="N10" s="1240" t="s">
        <v>1031</v>
      </c>
      <c r="O10" s="1240"/>
      <c r="P10" s="1240"/>
      <c r="Q10" s="1240"/>
    </row>
    <row r="11" spans="1:20" ht="28.5" customHeight="1">
      <c r="A11" s="1276" t="s">
        <v>2</v>
      </c>
      <c r="B11" s="1276" t="s">
        <v>3</v>
      </c>
      <c r="C11" s="1246" t="s">
        <v>681</v>
      </c>
      <c r="D11" s="1246"/>
      <c r="E11" s="1246"/>
      <c r="F11" s="1246" t="s">
        <v>682</v>
      </c>
      <c r="G11" s="1246"/>
      <c r="H11" s="1246"/>
      <c r="I11" s="1278" t="s">
        <v>383</v>
      </c>
      <c r="J11" s="1279"/>
      <c r="K11" s="1280"/>
      <c r="L11" s="1278" t="s">
        <v>88</v>
      </c>
      <c r="M11" s="1279"/>
      <c r="N11" s="1280"/>
      <c r="O11" s="1247" t="s">
        <v>705</v>
      </c>
      <c r="P11" s="1248"/>
      <c r="Q11" s="1281"/>
    </row>
    <row r="12" spans="1:20" ht="39.75" customHeight="1">
      <c r="A12" s="1277"/>
      <c r="B12" s="1277"/>
      <c r="C12" s="773" t="s">
        <v>110</v>
      </c>
      <c r="D12" s="773" t="s">
        <v>762</v>
      </c>
      <c r="E12" s="787" t="s">
        <v>15</v>
      </c>
      <c r="F12" s="773" t="s">
        <v>110</v>
      </c>
      <c r="G12" s="773" t="s">
        <v>763</v>
      </c>
      <c r="H12" s="787" t="s">
        <v>15</v>
      </c>
      <c r="I12" s="773" t="s">
        <v>110</v>
      </c>
      <c r="J12" s="773" t="s">
        <v>763</v>
      </c>
      <c r="K12" s="787" t="s">
        <v>15</v>
      </c>
      <c r="L12" s="773" t="s">
        <v>110</v>
      </c>
      <c r="M12" s="773" t="s">
        <v>763</v>
      </c>
      <c r="N12" s="787" t="s">
        <v>15</v>
      </c>
      <c r="O12" s="773" t="s">
        <v>235</v>
      </c>
      <c r="P12" s="773" t="s">
        <v>764</v>
      </c>
      <c r="Q12" s="773" t="s">
        <v>111</v>
      </c>
    </row>
    <row r="13" spans="1:20" s="788" customFormat="1">
      <c r="A13" s="540">
        <v>1</v>
      </c>
      <c r="B13" s="540">
        <v>2</v>
      </c>
      <c r="C13" s="540">
        <v>3</v>
      </c>
      <c r="D13" s="540">
        <v>4</v>
      </c>
      <c r="E13" s="540">
        <v>5</v>
      </c>
      <c r="F13" s="540">
        <v>6</v>
      </c>
      <c r="G13" s="540">
        <v>7</v>
      </c>
      <c r="H13" s="540">
        <v>8</v>
      </c>
      <c r="I13" s="540">
        <v>9</v>
      </c>
      <c r="J13" s="540">
        <v>10</v>
      </c>
      <c r="K13" s="540">
        <v>11</v>
      </c>
      <c r="L13" s="540">
        <v>12</v>
      </c>
      <c r="M13" s="540">
        <v>13</v>
      </c>
      <c r="N13" s="540">
        <v>14</v>
      </c>
      <c r="O13" s="540">
        <v>15</v>
      </c>
      <c r="P13" s="540">
        <v>16</v>
      </c>
      <c r="Q13" s="540">
        <v>17</v>
      </c>
    </row>
    <row r="14" spans="1:20">
      <c r="A14" s="365">
        <v>1</v>
      </c>
      <c r="B14" s="365" t="s">
        <v>829</v>
      </c>
      <c r="C14" s="862">
        <v>212.17456480000001</v>
      </c>
      <c r="D14" s="862">
        <v>141.16452899999999</v>
      </c>
      <c r="E14" s="862">
        <v>353.3390938</v>
      </c>
      <c r="F14" s="525">
        <v>39.020000000000003</v>
      </c>
      <c r="G14" s="525">
        <v>21.66</v>
      </c>
      <c r="H14" s="525">
        <v>60.680000000000007</v>
      </c>
      <c r="I14" s="525">
        <v>167.792</v>
      </c>
      <c r="J14" s="525">
        <v>109.85599999999999</v>
      </c>
      <c r="K14" s="789">
        <v>277.64800000000002</v>
      </c>
      <c r="L14" s="525">
        <v>133.53980000000001</v>
      </c>
      <c r="M14" s="525">
        <v>51.70711</v>
      </c>
      <c r="N14" s="789">
        <v>185.24691000000001</v>
      </c>
      <c r="O14" s="789">
        <v>73.272199999999998</v>
      </c>
      <c r="P14" s="789">
        <v>79.808889999999991</v>
      </c>
      <c r="Q14" s="789">
        <v>153.08109000000002</v>
      </c>
    </row>
    <row r="15" spans="1:20">
      <c r="A15" s="365">
        <v>2</v>
      </c>
      <c r="B15" s="365" t="s">
        <v>830</v>
      </c>
      <c r="C15" s="862">
        <v>293.93436159999999</v>
      </c>
      <c r="D15" s="862">
        <v>195.56116800000001</v>
      </c>
      <c r="E15" s="862">
        <v>489.4955296</v>
      </c>
      <c r="F15" s="789">
        <v>59.48</v>
      </c>
      <c r="G15" s="789">
        <v>29.48</v>
      </c>
      <c r="H15" s="525">
        <v>88.96</v>
      </c>
      <c r="I15" s="789">
        <v>89.37</v>
      </c>
      <c r="J15" s="789">
        <v>49.58</v>
      </c>
      <c r="K15" s="789">
        <v>138.94999999999999</v>
      </c>
      <c r="L15" s="789">
        <v>148.85</v>
      </c>
      <c r="M15" s="789">
        <v>79.06</v>
      </c>
      <c r="N15" s="789">
        <v>227.91</v>
      </c>
      <c r="O15" s="789">
        <v>0</v>
      </c>
      <c r="P15" s="789">
        <v>0</v>
      </c>
      <c r="Q15" s="789">
        <v>0</v>
      </c>
    </row>
    <row r="16" spans="1:20">
      <c r="A16" s="365">
        <v>3</v>
      </c>
      <c r="B16" s="365" t="s">
        <v>831</v>
      </c>
      <c r="C16" s="862">
        <v>180.67216640000001</v>
      </c>
      <c r="D16" s="862">
        <v>120.20527199999999</v>
      </c>
      <c r="E16" s="862">
        <v>300.87743840000002</v>
      </c>
      <c r="F16" s="789">
        <v>67</v>
      </c>
      <c r="G16" s="789">
        <v>33</v>
      </c>
      <c r="H16" s="525">
        <v>100</v>
      </c>
      <c r="I16" s="789">
        <v>136.97999999999999</v>
      </c>
      <c r="J16" s="789">
        <v>90.99</v>
      </c>
      <c r="K16" s="789">
        <v>227.96999999999997</v>
      </c>
      <c r="L16" s="789">
        <v>187.70982999999998</v>
      </c>
      <c r="M16" s="789">
        <v>71.51661</v>
      </c>
      <c r="N16" s="789">
        <v>259.22643999999997</v>
      </c>
      <c r="O16" s="789">
        <v>16.270170000000007</v>
      </c>
      <c r="P16" s="789">
        <v>52.473389999999995</v>
      </c>
      <c r="Q16" s="789">
        <v>68.743560000000002</v>
      </c>
    </row>
    <row r="17" spans="1:17" s="222" customFormat="1">
      <c r="A17" s="658">
        <v>4</v>
      </c>
      <c r="B17" s="658" t="s">
        <v>832</v>
      </c>
      <c r="C17" s="862">
        <v>270.09000480000003</v>
      </c>
      <c r="D17" s="862">
        <v>179.696979</v>
      </c>
      <c r="E17" s="862">
        <v>449.78698380000003</v>
      </c>
      <c r="F17" s="848">
        <v>50.25</v>
      </c>
      <c r="G17" s="848">
        <v>24.75</v>
      </c>
      <c r="H17" s="525">
        <v>75</v>
      </c>
      <c r="I17" s="848">
        <v>223.05</v>
      </c>
      <c r="J17" s="848">
        <v>111.58800000000001</v>
      </c>
      <c r="K17" s="789">
        <v>334.63800000000003</v>
      </c>
      <c r="L17" s="848">
        <v>273.29520000000002</v>
      </c>
      <c r="M17" s="848">
        <v>182.19213999999999</v>
      </c>
      <c r="N17" s="789">
        <v>455.48734000000002</v>
      </c>
      <c r="O17" s="789">
        <v>4.7999999999888132E-3</v>
      </c>
      <c r="P17" s="789">
        <v>-45.854139999999973</v>
      </c>
      <c r="Q17" s="789">
        <v>-45.849339999999984</v>
      </c>
    </row>
    <row r="18" spans="1:17" s="791" customFormat="1">
      <c r="A18" s="711">
        <v>5</v>
      </c>
      <c r="B18" s="711" t="s">
        <v>833</v>
      </c>
      <c r="C18" s="862">
        <v>230.0533312</v>
      </c>
      <c r="D18" s="862">
        <v>153.059676</v>
      </c>
      <c r="E18" s="862">
        <v>383.11300719999997</v>
      </c>
      <c r="F18" s="790">
        <v>60.3</v>
      </c>
      <c r="G18" s="790">
        <v>29.7</v>
      </c>
      <c r="H18" s="525">
        <v>90</v>
      </c>
      <c r="I18" s="712">
        <v>130.56200000000001</v>
      </c>
      <c r="J18" s="712">
        <v>149.09800000000001</v>
      </c>
      <c r="K18" s="789">
        <v>279.66000000000003</v>
      </c>
      <c r="L18" s="712">
        <v>159.98454599999999</v>
      </c>
      <c r="M18" s="712">
        <v>100.79733400000001</v>
      </c>
      <c r="N18" s="789">
        <v>260.78188</v>
      </c>
      <c r="O18" s="789">
        <v>30.877454000000029</v>
      </c>
      <c r="P18" s="789">
        <v>78.000665999999995</v>
      </c>
      <c r="Q18" s="789">
        <v>108.87812000000002</v>
      </c>
    </row>
    <row r="19" spans="1:17">
      <c r="A19" s="365">
        <v>6</v>
      </c>
      <c r="B19" s="365" t="s">
        <v>834</v>
      </c>
      <c r="C19" s="862">
        <v>331.29432160000005</v>
      </c>
      <c r="D19" s="862">
        <v>220.41759299999998</v>
      </c>
      <c r="E19" s="862">
        <v>551.7119146</v>
      </c>
      <c r="F19" s="525">
        <v>100.5</v>
      </c>
      <c r="G19" s="525">
        <v>49.5</v>
      </c>
      <c r="H19" s="525">
        <v>150</v>
      </c>
      <c r="I19" s="525">
        <v>356.90800000000002</v>
      </c>
      <c r="J19" s="525">
        <v>183.53199999999998</v>
      </c>
      <c r="K19" s="789">
        <v>540.44000000000005</v>
      </c>
      <c r="L19" s="525">
        <v>457.40999999999997</v>
      </c>
      <c r="M19" s="525">
        <v>304.95000000000005</v>
      </c>
      <c r="N19" s="789">
        <v>762.36</v>
      </c>
      <c r="O19" s="789">
        <v>-1.9999999999527063E-3</v>
      </c>
      <c r="P19" s="789">
        <v>-71.918000000000063</v>
      </c>
      <c r="Q19" s="789">
        <v>-71.919999999999959</v>
      </c>
    </row>
    <row r="20" spans="1:17">
      <c r="A20" s="365">
        <v>7</v>
      </c>
      <c r="B20" s="365" t="s">
        <v>835</v>
      </c>
      <c r="C20" s="862">
        <v>98.168171200000018</v>
      </c>
      <c r="D20" s="862">
        <v>65.313501000000002</v>
      </c>
      <c r="E20" s="862">
        <v>163.48167220000002</v>
      </c>
      <c r="F20" s="789">
        <v>36.85</v>
      </c>
      <c r="G20" s="789">
        <v>18.149999999999999</v>
      </c>
      <c r="H20" s="525">
        <v>55</v>
      </c>
      <c r="I20" s="789">
        <v>118.556</v>
      </c>
      <c r="J20" s="789">
        <v>79.043999999999997</v>
      </c>
      <c r="K20" s="789">
        <v>197.6</v>
      </c>
      <c r="L20" s="789">
        <v>155.39614</v>
      </c>
      <c r="M20" s="789">
        <v>97.194089999999989</v>
      </c>
      <c r="N20" s="789">
        <v>252.59022999999999</v>
      </c>
      <c r="O20" s="789">
        <v>9.8600000000033106E-3</v>
      </c>
      <c r="P20" s="789">
        <v>-9.0000000000145519E-5</v>
      </c>
      <c r="Q20" s="789">
        <v>9.770000000003165E-3</v>
      </c>
    </row>
    <row r="21" spans="1:17">
      <c r="A21" s="365">
        <v>8</v>
      </c>
      <c r="B21" s="365" t="s">
        <v>836</v>
      </c>
      <c r="C21" s="862">
        <v>277.58600319999999</v>
      </c>
      <c r="D21" s="862">
        <v>184.68423599999997</v>
      </c>
      <c r="E21" s="862">
        <v>462.27023919999999</v>
      </c>
      <c r="F21" s="789">
        <v>174.2</v>
      </c>
      <c r="G21" s="789">
        <v>85.8</v>
      </c>
      <c r="H21" s="525">
        <v>260</v>
      </c>
      <c r="I21" s="789">
        <v>162.51</v>
      </c>
      <c r="J21" s="789">
        <v>108.33799999999999</v>
      </c>
      <c r="K21" s="789">
        <v>270.84799999999996</v>
      </c>
      <c r="L21" s="789">
        <v>283.19</v>
      </c>
      <c r="M21" s="789">
        <v>158.47</v>
      </c>
      <c r="N21" s="789">
        <v>441.65999999999997</v>
      </c>
      <c r="O21" s="789">
        <v>53.519999999999982</v>
      </c>
      <c r="P21" s="789">
        <v>35.667999999999978</v>
      </c>
      <c r="Q21" s="789">
        <v>89.187999999999988</v>
      </c>
    </row>
    <row r="22" spans="1:17">
      <c r="A22" s="365">
        <v>9</v>
      </c>
      <c r="B22" s="365" t="s">
        <v>837</v>
      </c>
      <c r="C22" s="862">
        <v>267.97744160000002</v>
      </c>
      <c r="D22" s="862">
        <v>178.29144300000002</v>
      </c>
      <c r="E22" s="862">
        <v>446.26888460000004</v>
      </c>
      <c r="F22" s="525">
        <v>60.3</v>
      </c>
      <c r="G22" s="525">
        <v>29.7</v>
      </c>
      <c r="H22" s="525">
        <v>90</v>
      </c>
      <c r="I22" s="525">
        <v>164.74200000000002</v>
      </c>
      <c r="J22" s="525">
        <v>104.458</v>
      </c>
      <c r="K22" s="789">
        <v>269.20000000000005</v>
      </c>
      <c r="L22" s="525">
        <v>177.61</v>
      </c>
      <c r="M22" s="525">
        <v>87.289999999999992</v>
      </c>
      <c r="N22" s="789">
        <v>264.89999999999998</v>
      </c>
      <c r="O22" s="789">
        <v>47.432000000000016</v>
      </c>
      <c r="P22" s="789">
        <v>46.867999999999995</v>
      </c>
      <c r="Q22" s="789">
        <v>94.300000000000068</v>
      </c>
    </row>
    <row r="23" spans="1:17" s="222" customFormat="1">
      <c r="A23" s="658">
        <v>10</v>
      </c>
      <c r="B23" s="658" t="s">
        <v>838</v>
      </c>
      <c r="C23" s="862">
        <v>285.94023040000002</v>
      </c>
      <c r="D23" s="862">
        <v>190.242492</v>
      </c>
      <c r="E23" s="862">
        <v>476.18272239999999</v>
      </c>
      <c r="F23" s="848">
        <v>75.540000000000006</v>
      </c>
      <c r="G23" s="848">
        <v>36.96</v>
      </c>
      <c r="H23" s="525">
        <v>112.5</v>
      </c>
      <c r="I23" s="848">
        <v>207.06200000000001</v>
      </c>
      <c r="J23" s="848">
        <v>154.61800000000002</v>
      </c>
      <c r="K23" s="789">
        <v>361.68000000000006</v>
      </c>
      <c r="L23" s="848">
        <v>246.83704999999998</v>
      </c>
      <c r="M23" s="848">
        <v>164.55437000000001</v>
      </c>
      <c r="N23" s="789">
        <v>411.39141999999998</v>
      </c>
      <c r="O23" s="789">
        <v>35.764950000000056</v>
      </c>
      <c r="P23" s="789">
        <v>27.023630000000026</v>
      </c>
      <c r="Q23" s="789">
        <v>62.788580000000081</v>
      </c>
    </row>
    <row r="24" spans="1:17">
      <c r="A24" s="365">
        <v>11</v>
      </c>
      <c r="B24" s="365" t="s">
        <v>839</v>
      </c>
      <c r="C24" s="862">
        <v>195.38208799999998</v>
      </c>
      <c r="D24" s="862">
        <v>129.99211500000001</v>
      </c>
      <c r="E24" s="862">
        <v>325.37420299999997</v>
      </c>
      <c r="F24" s="789">
        <v>56.89</v>
      </c>
      <c r="G24" s="789">
        <v>28.02</v>
      </c>
      <c r="H24" s="525">
        <v>84.91</v>
      </c>
      <c r="I24" s="789">
        <v>121.02</v>
      </c>
      <c r="J24" s="789">
        <v>104.94000000000001</v>
      </c>
      <c r="K24" s="789">
        <v>225.96</v>
      </c>
      <c r="L24" s="789">
        <v>121.86</v>
      </c>
      <c r="M24" s="789">
        <v>121.94955000000002</v>
      </c>
      <c r="N24" s="789">
        <v>243.80955</v>
      </c>
      <c r="O24" s="789">
        <v>56.05</v>
      </c>
      <c r="P24" s="789">
        <v>11.010449999999992</v>
      </c>
      <c r="Q24" s="789">
        <v>67.060450000000003</v>
      </c>
    </row>
    <row r="25" spans="1:17">
      <c r="A25" s="365">
        <v>12</v>
      </c>
      <c r="B25" s="365" t="s">
        <v>869</v>
      </c>
      <c r="C25" s="862">
        <v>158.39422719999999</v>
      </c>
      <c r="D25" s="862">
        <v>105.383256</v>
      </c>
      <c r="E25" s="862">
        <v>263.77748320000001</v>
      </c>
      <c r="F25" s="789">
        <v>93.8</v>
      </c>
      <c r="G25" s="789">
        <v>46.2</v>
      </c>
      <c r="H25" s="525">
        <v>140</v>
      </c>
      <c r="I25" s="789">
        <v>98.17</v>
      </c>
      <c r="J25" s="789">
        <v>113.57600000000001</v>
      </c>
      <c r="K25" s="789">
        <v>211.74600000000001</v>
      </c>
      <c r="L25" s="789">
        <v>118.027584</v>
      </c>
      <c r="M25" s="789">
        <v>72.267536000000007</v>
      </c>
      <c r="N25" s="789">
        <v>190.29512</v>
      </c>
      <c r="O25" s="789">
        <v>73.942415999999994</v>
      </c>
      <c r="P25" s="789">
        <v>87.508464000000004</v>
      </c>
      <c r="Q25" s="789">
        <v>161.45087999999998</v>
      </c>
    </row>
    <row r="26" spans="1:17">
      <c r="A26" s="365">
        <v>13</v>
      </c>
      <c r="B26" s="365" t="s">
        <v>841</v>
      </c>
      <c r="C26" s="862">
        <v>545.89953440000011</v>
      </c>
      <c r="D26" s="862">
        <v>363.19928699999997</v>
      </c>
      <c r="E26" s="862">
        <v>909.09882140000013</v>
      </c>
      <c r="F26" s="789">
        <v>146.63999999999999</v>
      </c>
      <c r="G26" s="789">
        <v>72.23</v>
      </c>
      <c r="H26" s="525">
        <v>218.87</v>
      </c>
      <c r="I26" s="789">
        <v>343.27</v>
      </c>
      <c r="J26" s="789">
        <v>202.17999999999998</v>
      </c>
      <c r="K26" s="789">
        <v>545.44999999999993</v>
      </c>
      <c r="L26" s="789">
        <v>501.54</v>
      </c>
      <c r="M26" s="789">
        <v>302.39</v>
      </c>
      <c r="N26" s="789">
        <v>803.93000000000006</v>
      </c>
      <c r="O26" s="789">
        <v>-11.630000000000052</v>
      </c>
      <c r="P26" s="789">
        <v>-27.980000000000018</v>
      </c>
      <c r="Q26" s="789">
        <v>-39.610000000000127</v>
      </c>
    </row>
    <row r="27" spans="1:17">
      <c r="A27" s="365">
        <v>14</v>
      </c>
      <c r="B27" s="365" t="s">
        <v>842</v>
      </c>
      <c r="C27" s="862">
        <v>271.89648640000001</v>
      </c>
      <c r="D27" s="862">
        <v>180.89887199999998</v>
      </c>
      <c r="E27" s="862">
        <v>452.7953584</v>
      </c>
      <c r="F27" s="789">
        <v>65.39</v>
      </c>
      <c r="G27" s="789">
        <v>32.21</v>
      </c>
      <c r="H27" s="525">
        <v>97.6</v>
      </c>
      <c r="I27" s="789">
        <v>229.54</v>
      </c>
      <c r="J27" s="789">
        <v>158.03</v>
      </c>
      <c r="K27" s="789">
        <v>387.57</v>
      </c>
      <c r="L27" s="789">
        <v>261.77316400000001</v>
      </c>
      <c r="M27" s="789">
        <v>174.51177999999999</v>
      </c>
      <c r="N27" s="789">
        <v>436.284944</v>
      </c>
      <c r="O27" s="789">
        <v>33.156835999999998</v>
      </c>
      <c r="P27" s="789">
        <v>15.728220000000022</v>
      </c>
      <c r="Q27" s="789">
        <v>48.885055999999963</v>
      </c>
    </row>
    <row r="28" spans="1:17">
      <c r="A28" s="365">
        <v>15</v>
      </c>
      <c r="B28" s="365" t="s">
        <v>843</v>
      </c>
      <c r="C28" s="862">
        <v>145.29873600000002</v>
      </c>
      <c r="D28" s="862">
        <v>96.670529999999999</v>
      </c>
      <c r="E28" s="862">
        <v>241.969266</v>
      </c>
      <c r="F28" s="793">
        <v>16.75</v>
      </c>
      <c r="G28" s="793">
        <v>8.25</v>
      </c>
      <c r="H28" s="525">
        <v>25</v>
      </c>
      <c r="I28" s="793">
        <v>154.84800000000001</v>
      </c>
      <c r="J28" s="793">
        <v>102.88800000000001</v>
      </c>
      <c r="K28" s="789">
        <v>257.73599999999999</v>
      </c>
      <c r="L28" s="794">
        <v>170.88</v>
      </c>
      <c r="M28" s="794">
        <v>113.92999999999999</v>
      </c>
      <c r="N28" s="789">
        <v>284.81</v>
      </c>
      <c r="O28" s="789">
        <v>0.71800000000001774</v>
      </c>
      <c r="P28" s="789">
        <v>-2.7919999999999874</v>
      </c>
      <c r="Q28" s="789">
        <v>-2.0740000000000123</v>
      </c>
    </row>
    <row r="29" spans="1:17">
      <c r="A29" s="365">
        <v>16</v>
      </c>
      <c r="B29" s="365" t="s">
        <v>844</v>
      </c>
      <c r="C29" s="862">
        <v>250.11067840000001</v>
      </c>
      <c r="D29" s="862">
        <v>166.40428199999999</v>
      </c>
      <c r="E29" s="862">
        <v>416.51496040000001</v>
      </c>
      <c r="F29" s="789">
        <v>47.65</v>
      </c>
      <c r="G29" s="789">
        <v>23.45</v>
      </c>
      <c r="H29" s="525">
        <v>71.099999999999994</v>
      </c>
      <c r="I29" s="795">
        <v>195.52400000000003</v>
      </c>
      <c r="J29" s="795">
        <v>130.35599999999999</v>
      </c>
      <c r="K29" s="789">
        <v>325.88</v>
      </c>
      <c r="L29" s="796">
        <v>240.12</v>
      </c>
      <c r="M29" s="795">
        <v>96.9</v>
      </c>
      <c r="N29" s="789">
        <v>337.02</v>
      </c>
      <c r="O29" s="789">
        <v>3.0540000000000305</v>
      </c>
      <c r="P29" s="789">
        <v>56.905999999999977</v>
      </c>
      <c r="Q29" s="789">
        <v>59.960000000000036</v>
      </c>
    </row>
    <row r="30" spans="1:17" s="222" customFormat="1">
      <c r="A30" s="658">
        <v>17</v>
      </c>
      <c r="B30" s="658" t="s">
        <v>845</v>
      </c>
      <c r="C30" s="862">
        <v>114.63056</v>
      </c>
      <c r="D30" s="862">
        <v>76.266300000000001</v>
      </c>
      <c r="E30" s="862">
        <v>190.89686</v>
      </c>
      <c r="F30" s="848">
        <v>67</v>
      </c>
      <c r="G30" s="848">
        <v>33</v>
      </c>
      <c r="H30" s="674">
        <v>100</v>
      </c>
      <c r="I30" s="848">
        <v>158.91999999999999</v>
      </c>
      <c r="J30" s="848">
        <v>78.609999999999985</v>
      </c>
      <c r="K30" s="848">
        <v>237.52999999999997</v>
      </c>
      <c r="L30" s="848">
        <v>225.92000000000002</v>
      </c>
      <c r="M30" s="848">
        <v>138.94999999999999</v>
      </c>
      <c r="N30" s="848">
        <v>364.87</v>
      </c>
      <c r="O30" s="848">
        <v>0</v>
      </c>
      <c r="P30" s="848">
        <v>-27.340000000000003</v>
      </c>
      <c r="Q30" s="848">
        <v>-27.340000000000032</v>
      </c>
    </row>
    <row r="31" spans="1:17" s="222" customFormat="1">
      <c r="A31" s="658">
        <v>18</v>
      </c>
      <c r="B31" s="658" t="s">
        <v>846</v>
      </c>
      <c r="C31" s="862">
        <v>145.6528304</v>
      </c>
      <c r="D31" s="862">
        <v>96.906116999999995</v>
      </c>
      <c r="E31" s="862">
        <v>242.55894739999999</v>
      </c>
      <c r="F31" s="848">
        <v>31.55</v>
      </c>
      <c r="G31" s="848">
        <v>15.54</v>
      </c>
      <c r="H31" s="674">
        <v>47.09</v>
      </c>
      <c r="I31" s="848">
        <v>135.22999999999999</v>
      </c>
      <c r="J31" s="848">
        <v>86.811999999999998</v>
      </c>
      <c r="K31" s="848">
        <v>222.04199999999997</v>
      </c>
      <c r="L31" s="848">
        <v>190.77208999999999</v>
      </c>
      <c r="M31" s="848">
        <v>86.068479999999994</v>
      </c>
      <c r="N31" s="848">
        <v>276.84056999999996</v>
      </c>
      <c r="O31" s="848">
        <v>-23.99208999999999</v>
      </c>
      <c r="P31" s="848">
        <v>16.28352000000001</v>
      </c>
      <c r="Q31" s="848">
        <v>-7.7085700000000088</v>
      </c>
    </row>
    <row r="32" spans="1:17" ht="14.25">
      <c r="A32" s="365">
        <v>19</v>
      </c>
      <c r="B32" s="365" t="s">
        <v>847</v>
      </c>
      <c r="C32" s="862">
        <v>337.22390240000004</v>
      </c>
      <c r="D32" s="862">
        <v>224.36267699999999</v>
      </c>
      <c r="E32" s="862">
        <v>561.58657940000001</v>
      </c>
      <c r="F32" s="797">
        <v>120.75</v>
      </c>
      <c r="G32" s="797">
        <v>52.5</v>
      </c>
      <c r="H32" s="525">
        <v>173.25</v>
      </c>
      <c r="I32" s="797">
        <v>256.34399999999999</v>
      </c>
      <c r="J32" s="797">
        <v>170.89599999999999</v>
      </c>
      <c r="K32" s="789">
        <v>427.24</v>
      </c>
      <c r="L32" s="797">
        <v>370.22256000000004</v>
      </c>
      <c r="M32" s="797">
        <v>218.80731</v>
      </c>
      <c r="N32" s="789">
        <v>589.02987000000007</v>
      </c>
      <c r="O32" s="789">
        <v>6.87143999999995</v>
      </c>
      <c r="P32" s="789">
        <v>4.5886899999999855</v>
      </c>
      <c r="Q32" s="789">
        <v>11.460129999999936</v>
      </c>
    </row>
    <row r="33" spans="1:17">
      <c r="A33" s="365">
        <v>20</v>
      </c>
      <c r="B33" s="365" t="s">
        <v>848</v>
      </c>
      <c r="C33" s="862">
        <v>219.58053919999998</v>
      </c>
      <c r="D33" s="862">
        <v>146.091891</v>
      </c>
      <c r="E33" s="862">
        <v>365.67243020000001</v>
      </c>
      <c r="F33" s="789">
        <v>35.409999999999997</v>
      </c>
      <c r="G33" s="789">
        <v>30.7</v>
      </c>
      <c r="H33" s="525">
        <v>66.11</v>
      </c>
      <c r="I33" s="789">
        <v>156.13200000000003</v>
      </c>
      <c r="J33" s="789">
        <v>119.928</v>
      </c>
      <c r="K33" s="789">
        <v>276.06000000000006</v>
      </c>
      <c r="L33" s="789">
        <v>147.78</v>
      </c>
      <c r="M33" s="789">
        <v>98.53</v>
      </c>
      <c r="N33" s="789">
        <v>246.31</v>
      </c>
      <c r="O33" s="789">
        <v>43.762000000000029</v>
      </c>
      <c r="P33" s="789">
        <v>52.097999999999985</v>
      </c>
      <c r="Q33" s="789">
        <v>95.86000000000007</v>
      </c>
    </row>
    <row r="34" spans="1:17">
      <c r="A34" s="365">
        <v>21</v>
      </c>
      <c r="B34" s="365" t="s">
        <v>849</v>
      </c>
      <c r="C34" s="862">
        <v>216.19563679999999</v>
      </c>
      <c r="D34" s="862">
        <v>143.83983899999998</v>
      </c>
      <c r="E34" s="862">
        <v>360.03547579999997</v>
      </c>
      <c r="F34" s="789">
        <v>90.5</v>
      </c>
      <c r="G34" s="789">
        <v>49.5</v>
      </c>
      <c r="H34" s="789">
        <v>150</v>
      </c>
      <c r="I34" s="789">
        <v>138.35</v>
      </c>
      <c r="J34" s="789">
        <v>132.666</v>
      </c>
      <c r="K34" s="789">
        <v>271.01599999999996</v>
      </c>
      <c r="L34" s="789">
        <v>221.43450999999999</v>
      </c>
      <c r="M34" s="789">
        <v>147.62968000000001</v>
      </c>
      <c r="N34" s="789">
        <v>369.06419</v>
      </c>
      <c r="O34" s="789">
        <v>7.4154900000000055</v>
      </c>
      <c r="P34" s="789">
        <v>34.536319999999989</v>
      </c>
      <c r="Q34" s="789">
        <v>51.951809999999966</v>
      </c>
    </row>
    <row r="35" spans="1:17">
      <c r="A35" s="211" t="s">
        <v>15</v>
      </c>
      <c r="B35" s="498"/>
      <c r="C35" s="415">
        <f>SUM(C14:C34)</f>
        <v>5048.1558160000004</v>
      </c>
      <c r="D35" s="415">
        <f t="shared" ref="D35:Q35" si="0">SUM(D14:D34)</f>
        <v>3358.6520550000005</v>
      </c>
      <c r="E35" s="415">
        <f t="shared" si="0"/>
        <v>8406.8078709999991</v>
      </c>
      <c r="F35" s="415">
        <f t="shared" si="0"/>
        <v>1495.77</v>
      </c>
      <c r="G35" s="415">
        <f t="shared" si="0"/>
        <v>750.30000000000007</v>
      </c>
      <c r="H35" s="415">
        <f t="shared" si="0"/>
        <v>2256.0699999999997</v>
      </c>
      <c r="I35" s="415">
        <f t="shared" si="0"/>
        <v>3744.88</v>
      </c>
      <c r="J35" s="415">
        <f t="shared" si="0"/>
        <v>2541.9839999999999</v>
      </c>
      <c r="K35" s="415">
        <f t="shared" si="0"/>
        <v>6286.8639999999996</v>
      </c>
      <c r="L35" s="415">
        <f t="shared" si="0"/>
        <v>4794.1524740000004</v>
      </c>
      <c r="M35" s="415">
        <f t="shared" si="0"/>
        <v>2869.6659900000004</v>
      </c>
      <c r="N35" s="415">
        <f t="shared" si="0"/>
        <v>7663.8184640000009</v>
      </c>
      <c r="O35" s="415">
        <f t="shared" si="0"/>
        <v>446.49752600000011</v>
      </c>
      <c r="P35" s="415">
        <f t="shared" si="0"/>
        <v>422.61800999999986</v>
      </c>
      <c r="Q35" s="415">
        <f t="shared" si="0"/>
        <v>879.11553600000002</v>
      </c>
    </row>
    <row r="36" spans="1:17">
      <c r="A36" s="657"/>
      <c r="B36" s="385"/>
      <c r="C36" s="385"/>
      <c r="D36" s="385"/>
      <c r="E36" s="383"/>
      <c r="F36" s="383"/>
      <c r="G36" s="383"/>
      <c r="H36" s="383"/>
      <c r="I36" s="383"/>
      <c r="J36" s="383"/>
      <c r="K36" s="383"/>
      <c r="L36" s="383"/>
      <c r="M36" s="383"/>
      <c r="N36" s="383"/>
      <c r="O36" s="383"/>
      <c r="P36" s="383"/>
      <c r="Q36" s="383"/>
    </row>
    <row r="37" spans="1:17" ht="14.25" customHeight="1">
      <c r="A37" s="1274" t="s">
        <v>765</v>
      </c>
      <c r="B37" s="1274"/>
      <c r="C37" s="1274"/>
      <c r="D37" s="1274"/>
      <c r="E37" s="1274"/>
      <c r="F37" s="1274"/>
      <c r="G37" s="1274"/>
      <c r="H37" s="1274"/>
      <c r="I37" s="1274"/>
      <c r="J37" s="1274"/>
      <c r="K37" s="1274"/>
      <c r="L37" s="1274"/>
      <c r="M37" s="1274"/>
      <c r="N37" s="1274"/>
      <c r="O37" s="1274"/>
      <c r="P37" s="1274"/>
      <c r="Q37" s="1274"/>
    </row>
    <row r="38" spans="1:17" ht="14.25" customHeight="1">
      <c r="A38" s="1025"/>
      <c r="B38" s="1025"/>
      <c r="C38" s="1025"/>
      <c r="D38" s="1025"/>
      <c r="E38" s="1025"/>
      <c r="F38" s="1025"/>
      <c r="G38" s="1025"/>
      <c r="H38" s="1025"/>
      <c r="I38" s="1025"/>
      <c r="J38" s="1025"/>
      <c r="K38" s="1025"/>
      <c r="L38" s="1025"/>
      <c r="M38" s="1025">
        <f>N35/8605.67</f>
        <v>0.89055453718304334</v>
      </c>
      <c r="N38" s="1025"/>
      <c r="O38" s="1025"/>
      <c r="P38" s="1025"/>
      <c r="Q38" s="1025"/>
    </row>
    <row r="39" spans="1:17" ht="14.25" customHeight="1">
      <c r="A39" s="1025"/>
      <c r="B39" s="1025"/>
      <c r="C39" s="1025"/>
      <c r="D39" s="1025"/>
      <c r="E39" s="1025"/>
      <c r="F39" s="1025"/>
      <c r="G39" s="1025"/>
      <c r="H39" s="1025"/>
      <c r="I39" s="1025"/>
      <c r="J39" s="1025"/>
      <c r="K39" s="1025">
        <f>M38*4.13</f>
        <v>3.6779902385659691</v>
      </c>
      <c r="L39" s="1025"/>
      <c r="M39" s="1025"/>
      <c r="N39" s="1025"/>
      <c r="O39" s="1025"/>
      <c r="P39" s="1025"/>
      <c r="Q39" s="1025"/>
    </row>
    <row r="40" spans="1:17" ht="15.75" customHeight="1">
      <c r="A40" s="798"/>
      <c r="B40" s="799"/>
      <c r="C40" s="799"/>
      <c r="D40" s="799"/>
      <c r="E40" s="799"/>
      <c r="F40" s="799"/>
      <c r="G40" s="799"/>
      <c r="H40" s="799"/>
      <c r="I40" s="799"/>
      <c r="J40" s="799"/>
      <c r="K40" s="799"/>
      <c r="L40" s="799"/>
      <c r="M40" s="799"/>
      <c r="N40" s="799"/>
      <c r="O40" s="799"/>
      <c r="P40" s="799"/>
      <c r="Q40" s="799"/>
    </row>
    <row r="41" spans="1:17" ht="15.75" customHeight="1">
      <c r="A41" s="366" t="s">
        <v>18</v>
      </c>
      <c r="B41" s="800"/>
      <c r="C41" s="366"/>
      <c r="D41" s="366"/>
      <c r="E41" s="801"/>
      <c r="L41" s="737"/>
      <c r="M41" s="1086" t="s">
        <v>1060</v>
      </c>
      <c r="N41" s="1086"/>
      <c r="O41" s="1086"/>
      <c r="P41" s="1086"/>
      <c r="Q41" s="1086"/>
    </row>
    <row r="42" spans="1:17" ht="32.25" customHeight="1">
      <c r="A42" s="802"/>
      <c r="B42" s="803"/>
      <c r="C42" s="804"/>
      <c r="D42" s="804"/>
      <c r="E42" s="805"/>
      <c r="L42" s="806"/>
      <c r="M42" s="1086"/>
      <c r="N42" s="1086"/>
      <c r="O42" s="1086"/>
      <c r="P42" s="1086"/>
      <c r="Q42" s="1086"/>
    </row>
    <row r="43" spans="1:17" ht="12.75" customHeight="1">
      <c r="A43" s="802"/>
      <c r="B43" s="803"/>
      <c r="C43" s="804"/>
      <c r="D43" s="804"/>
      <c r="E43" s="805"/>
      <c r="G43" s="807"/>
      <c r="H43" s="807"/>
      <c r="L43" s="806"/>
      <c r="M43" s="1086"/>
      <c r="N43" s="1086"/>
      <c r="O43" s="1086"/>
      <c r="P43" s="1086"/>
      <c r="Q43" s="1086"/>
    </row>
    <row r="44" spans="1:17" ht="12.75" customHeight="1">
      <c r="A44" s="808"/>
      <c r="B44" s="808"/>
      <c r="C44" s="808"/>
      <c r="D44" s="808"/>
      <c r="E44" s="808"/>
      <c r="K44" s="780"/>
      <c r="L44" s="737"/>
      <c r="M44" s="1086"/>
      <c r="N44" s="1086"/>
      <c r="O44" s="1086"/>
      <c r="P44" s="1086"/>
      <c r="Q44" s="1086"/>
    </row>
  </sheetData>
  <mergeCells count="14">
    <mergeCell ref="A37:Q37"/>
    <mergeCell ref="M41:Q44"/>
    <mergeCell ref="P1:Q1"/>
    <mergeCell ref="A2:Q2"/>
    <mergeCell ref="A3:Q3"/>
    <mergeCell ref="N10:Q10"/>
    <mergeCell ref="A6:Q6"/>
    <mergeCell ref="A11:A12"/>
    <mergeCell ref="B11:B12"/>
    <mergeCell ref="I11:K11"/>
    <mergeCell ref="O11:Q11"/>
    <mergeCell ref="L11:N11"/>
    <mergeCell ref="C11:E11"/>
    <mergeCell ref="F11:H11"/>
  </mergeCells>
  <phoneticPr fontId="0" type="noConversion"/>
  <printOptions horizontalCentered="1"/>
  <pageMargins left="0.70866141732283472" right="0.70866141732283472" top="0.23622047244094491" bottom="0" header="0.31496062992125984" footer="0.31496062992125984"/>
  <pageSetup paperSize="5" scale="92" orientation="landscape" r:id="rId1"/>
</worksheet>
</file>

<file path=xl/worksheets/sheet24.xml><?xml version="1.0" encoding="utf-8"?>
<worksheet xmlns="http://schemas.openxmlformats.org/spreadsheetml/2006/main" xmlns:r="http://schemas.openxmlformats.org/officeDocument/2006/relationships">
  <sheetPr>
    <pageSetUpPr fitToPage="1"/>
  </sheetPr>
  <dimension ref="A1:T43"/>
  <sheetViews>
    <sheetView view="pageBreakPreview" topLeftCell="A4" zoomScale="90" zoomScaleSheetLayoutView="90" workbookViewId="0">
      <selection activeCell="L40" sqref="L40"/>
    </sheetView>
  </sheetViews>
  <sheetFormatPr defaultRowHeight="12.75"/>
  <cols>
    <col min="1" max="1" width="7.42578125" style="379" customWidth="1"/>
    <col min="2" max="2" width="17.140625" style="379" customWidth="1"/>
    <col min="3" max="3" width="8.7109375" style="379" customWidth="1"/>
    <col min="4" max="4" width="9.85546875" style="379" customWidth="1"/>
    <col min="5" max="5" width="10" style="379" customWidth="1"/>
    <col min="6" max="7" width="7.28515625" style="379" customWidth="1"/>
    <col min="8" max="8" width="10.28515625" style="379" customWidth="1"/>
    <col min="9" max="9" width="9.28515625" style="379" customWidth="1"/>
    <col min="10" max="10" width="10" style="379" customWidth="1"/>
    <col min="11" max="11" width="8.42578125" style="379" customWidth="1"/>
    <col min="12" max="12" width="8.7109375" style="379" customWidth="1"/>
    <col min="13" max="13" width="9.7109375" style="379" customWidth="1"/>
    <col min="14" max="14" width="8.85546875" style="379" customWidth="1"/>
    <col min="15" max="15" width="13.7109375" style="379" customWidth="1"/>
    <col min="16" max="16" width="11.85546875" style="379" customWidth="1"/>
    <col min="17" max="17" width="9.7109375" style="379" customWidth="1"/>
    <col min="18" max="16384" width="9.140625" style="379"/>
  </cols>
  <sheetData>
    <row r="1" spans="1:20" s="358" customFormat="1" ht="15">
      <c r="H1" s="780"/>
      <c r="I1" s="780"/>
      <c r="J1" s="780"/>
      <c r="K1" s="780"/>
      <c r="L1" s="780"/>
      <c r="M1" s="780"/>
      <c r="N1" s="780"/>
      <c r="O1" s="780"/>
      <c r="P1" s="1275" t="s">
        <v>87</v>
      </c>
      <c r="Q1" s="1275"/>
      <c r="R1" s="379"/>
      <c r="S1" s="781"/>
      <c r="T1" s="781"/>
    </row>
    <row r="2" spans="1:20" s="358" customFormat="1" ht="15">
      <c r="A2" s="1242" t="s">
        <v>0</v>
      </c>
      <c r="B2" s="1242"/>
      <c r="C2" s="1242"/>
      <c r="D2" s="1242"/>
      <c r="E2" s="1242"/>
      <c r="F2" s="1242"/>
      <c r="G2" s="1242"/>
      <c r="H2" s="1242"/>
      <c r="I2" s="1242"/>
      <c r="J2" s="1242"/>
      <c r="K2" s="1242"/>
      <c r="L2" s="1242"/>
      <c r="M2" s="1242"/>
      <c r="N2" s="1242"/>
      <c r="O2" s="1242"/>
      <c r="P2" s="1242"/>
      <c r="Q2" s="1242"/>
      <c r="R2" s="782"/>
      <c r="S2" s="782"/>
      <c r="T2" s="782"/>
    </row>
    <row r="3" spans="1:20" s="358" customFormat="1" ht="20.25">
      <c r="A3" s="1241" t="s">
        <v>655</v>
      </c>
      <c r="B3" s="1241"/>
      <c r="C3" s="1241"/>
      <c r="D3" s="1241"/>
      <c r="E3" s="1241"/>
      <c r="F3" s="1241"/>
      <c r="G3" s="1241"/>
      <c r="H3" s="1241"/>
      <c r="I3" s="1241"/>
      <c r="J3" s="1241"/>
      <c r="K3" s="1241"/>
      <c r="L3" s="1241"/>
      <c r="M3" s="1241"/>
      <c r="N3" s="1241"/>
      <c r="O3" s="1241"/>
      <c r="P3" s="1241"/>
      <c r="Q3" s="1241"/>
      <c r="R3" s="783"/>
      <c r="S3" s="783"/>
      <c r="T3" s="783"/>
    </row>
    <row r="4" spans="1:20" s="358" customFormat="1" ht="10.5" customHeight="1"/>
    <row r="5" spans="1:20" ht="9" customHeight="1">
      <c r="A5" s="19"/>
      <c r="B5" s="19"/>
      <c r="C5" s="19"/>
      <c r="D5" s="19"/>
      <c r="E5" s="784"/>
      <c r="F5" s="784"/>
      <c r="G5" s="784"/>
      <c r="H5" s="784"/>
      <c r="I5" s="784"/>
      <c r="J5" s="784"/>
      <c r="K5" s="784"/>
      <c r="L5" s="784"/>
      <c r="M5" s="784"/>
      <c r="N5" s="19"/>
      <c r="O5" s="19"/>
      <c r="P5" s="784"/>
      <c r="Q5" s="383"/>
    </row>
    <row r="6" spans="1:20" ht="18.600000000000001" customHeight="1">
      <c r="B6" s="826"/>
      <c r="C6" s="826"/>
      <c r="D6" s="1282" t="s">
        <v>767</v>
      </c>
      <c r="E6" s="1282"/>
      <c r="F6" s="1282"/>
      <c r="G6" s="1282"/>
      <c r="H6" s="1282"/>
      <c r="I6" s="1282"/>
      <c r="J6" s="1282"/>
      <c r="K6" s="1282"/>
      <c r="L6" s="1282"/>
      <c r="M6" s="1282"/>
      <c r="N6" s="1282"/>
      <c r="O6" s="1282"/>
    </row>
    <row r="7" spans="1:20" ht="5.45" customHeight="1"/>
    <row r="8" spans="1:20">
      <c r="A8" s="780" t="s">
        <v>966</v>
      </c>
      <c r="B8" s="780"/>
      <c r="Q8" s="785" t="s">
        <v>19</v>
      </c>
    </row>
    <row r="9" spans="1:20" ht="15.75">
      <c r="A9" s="786"/>
      <c r="N9" s="1240" t="s">
        <v>1031</v>
      </c>
      <c r="O9" s="1240"/>
      <c r="P9" s="1240"/>
      <c r="Q9" s="1240"/>
      <c r="R9" s="383"/>
    </row>
    <row r="10" spans="1:20" ht="37.15" customHeight="1">
      <c r="A10" s="1276" t="s">
        <v>2</v>
      </c>
      <c r="B10" s="1276" t="s">
        <v>3</v>
      </c>
      <c r="C10" s="1246" t="s">
        <v>683</v>
      </c>
      <c r="D10" s="1246"/>
      <c r="E10" s="1246"/>
      <c r="F10" s="1246" t="s">
        <v>684</v>
      </c>
      <c r="G10" s="1246"/>
      <c r="H10" s="1246"/>
      <c r="I10" s="1278" t="s">
        <v>383</v>
      </c>
      <c r="J10" s="1279"/>
      <c r="K10" s="1280"/>
      <c r="L10" s="1278" t="s">
        <v>88</v>
      </c>
      <c r="M10" s="1279"/>
      <c r="N10" s="1280"/>
      <c r="O10" s="1247" t="s">
        <v>1033</v>
      </c>
      <c r="P10" s="1248"/>
      <c r="Q10" s="1281"/>
    </row>
    <row r="11" spans="1:20" ht="39.75" customHeight="1">
      <c r="A11" s="1277"/>
      <c r="B11" s="1277"/>
      <c r="C11" s="773" t="s">
        <v>110</v>
      </c>
      <c r="D11" s="773" t="s">
        <v>762</v>
      </c>
      <c r="E11" s="787" t="s">
        <v>15</v>
      </c>
      <c r="F11" s="773" t="s">
        <v>110</v>
      </c>
      <c r="G11" s="773" t="s">
        <v>763</v>
      </c>
      <c r="H11" s="787" t="s">
        <v>15</v>
      </c>
      <c r="I11" s="773" t="s">
        <v>110</v>
      </c>
      <c r="J11" s="773" t="s">
        <v>763</v>
      </c>
      <c r="K11" s="787" t="s">
        <v>15</v>
      </c>
      <c r="L11" s="773" t="s">
        <v>110</v>
      </c>
      <c r="M11" s="773" t="s">
        <v>763</v>
      </c>
      <c r="N11" s="787" t="s">
        <v>15</v>
      </c>
      <c r="O11" s="773" t="s">
        <v>235</v>
      </c>
      <c r="P11" s="773" t="s">
        <v>764</v>
      </c>
      <c r="Q11" s="773" t="s">
        <v>111</v>
      </c>
    </row>
    <row r="12" spans="1:20" s="788" customFormat="1">
      <c r="A12" s="540">
        <v>1</v>
      </c>
      <c r="B12" s="540">
        <v>2</v>
      </c>
      <c r="C12" s="540">
        <v>3</v>
      </c>
      <c r="D12" s="540">
        <v>4</v>
      </c>
      <c r="E12" s="540">
        <v>5</v>
      </c>
      <c r="F12" s="540">
        <v>6</v>
      </c>
      <c r="G12" s="540">
        <v>7</v>
      </c>
      <c r="H12" s="540">
        <v>8</v>
      </c>
      <c r="I12" s="540">
        <v>9</v>
      </c>
      <c r="J12" s="540">
        <v>10</v>
      </c>
      <c r="K12" s="540">
        <v>11</v>
      </c>
      <c r="L12" s="540">
        <v>12</v>
      </c>
      <c r="M12" s="540">
        <v>13</v>
      </c>
      <c r="N12" s="540">
        <v>14</v>
      </c>
      <c r="O12" s="540">
        <v>15</v>
      </c>
      <c r="P12" s="540">
        <v>16</v>
      </c>
      <c r="Q12" s="540">
        <v>17</v>
      </c>
    </row>
    <row r="13" spans="1:20">
      <c r="A13" s="365">
        <v>1</v>
      </c>
      <c r="B13" s="365" t="s">
        <v>829</v>
      </c>
      <c r="C13" s="959">
        <v>251.86426847999999</v>
      </c>
      <c r="D13" s="827">
        <v>167.90951232</v>
      </c>
      <c r="E13" s="959">
        <v>419.7737808</v>
      </c>
      <c r="F13" s="760">
        <v>65.959999999999994</v>
      </c>
      <c r="G13" s="760">
        <v>31.04</v>
      </c>
      <c r="H13" s="827">
        <v>97</v>
      </c>
      <c r="I13" s="760">
        <v>141.03199999999998</v>
      </c>
      <c r="J13" s="827">
        <v>96.698000000000008</v>
      </c>
      <c r="K13" s="827">
        <v>237.73</v>
      </c>
      <c r="L13" s="760">
        <v>148.13</v>
      </c>
      <c r="M13" s="827">
        <v>82.32077000000001</v>
      </c>
      <c r="N13" s="827">
        <v>230.45077000000001</v>
      </c>
      <c r="O13" s="789">
        <v>58.861999999999966</v>
      </c>
      <c r="P13" s="789">
        <v>45.417229999999989</v>
      </c>
      <c r="Q13" s="789">
        <v>104.27923000000001</v>
      </c>
    </row>
    <row r="14" spans="1:20">
      <c r="A14" s="365">
        <v>2</v>
      </c>
      <c r="B14" s="365" t="s">
        <v>830</v>
      </c>
      <c r="C14" s="959">
        <v>317.09162231999994</v>
      </c>
      <c r="D14" s="827">
        <v>211.39441487999997</v>
      </c>
      <c r="E14" s="959">
        <v>528.48603719999994</v>
      </c>
      <c r="F14" s="789">
        <v>67</v>
      </c>
      <c r="G14" s="789">
        <v>33</v>
      </c>
      <c r="H14" s="827">
        <v>100</v>
      </c>
      <c r="I14" s="789">
        <v>126.30200000000001</v>
      </c>
      <c r="J14" s="789">
        <v>84.868000000000009</v>
      </c>
      <c r="K14" s="827">
        <v>211.17000000000002</v>
      </c>
      <c r="L14" s="789">
        <v>193.29</v>
      </c>
      <c r="M14" s="789">
        <v>117.87</v>
      </c>
      <c r="N14" s="827">
        <v>311.15999999999997</v>
      </c>
      <c r="O14" s="789">
        <v>1.2000000000028876E-2</v>
      </c>
      <c r="P14" s="789">
        <v>-1.9999999999953388E-3</v>
      </c>
      <c r="Q14" s="789">
        <v>1.0000000000047748E-2</v>
      </c>
    </row>
    <row r="15" spans="1:20">
      <c r="A15" s="365">
        <v>3</v>
      </c>
      <c r="B15" s="365" t="s">
        <v>831</v>
      </c>
      <c r="C15" s="959">
        <v>189.89424431999998</v>
      </c>
      <c r="D15" s="827">
        <v>126.59616287999999</v>
      </c>
      <c r="E15" s="959">
        <v>316.49040719999999</v>
      </c>
      <c r="F15" s="789">
        <v>100.5</v>
      </c>
      <c r="G15" s="789">
        <v>49.5</v>
      </c>
      <c r="H15" s="827">
        <v>150</v>
      </c>
      <c r="I15" s="789">
        <v>142.58199999999999</v>
      </c>
      <c r="J15" s="789">
        <v>98.798000000000016</v>
      </c>
      <c r="K15" s="827">
        <v>241.38</v>
      </c>
      <c r="L15" s="789">
        <v>189.91499249999998</v>
      </c>
      <c r="M15" s="789">
        <v>71.864997500000001</v>
      </c>
      <c r="N15" s="827">
        <v>261.77999</v>
      </c>
      <c r="O15" s="789">
        <v>53.167007500000011</v>
      </c>
      <c r="P15" s="789">
        <v>76.433002500000001</v>
      </c>
      <c r="Q15" s="789">
        <v>129.60001</v>
      </c>
    </row>
    <row r="16" spans="1:20" s="222" customFormat="1">
      <c r="A16" s="658">
        <v>4</v>
      </c>
      <c r="B16" s="658" t="s">
        <v>832</v>
      </c>
      <c r="C16" s="959">
        <v>271.56079367999996</v>
      </c>
      <c r="D16" s="827">
        <v>181.04052912</v>
      </c>
      <c r="E16" s="961">
        <v>452.60132279999999</v>
      </c>
      <c r="F16" s="848">
        <v>54.94</v>
      </c>
      <c r="G16" s="848">
        <v>27.06</v>
      </c>
      <c r="H16" s="903">
        <v>82</v>
      </c>
      <c r="I16" s="848">
        <v>142.52000000000001</v>
      </c>
      <c r="J16" s="848">
        <v>90.35</v>
      </c>
      <c r="K16" s="903">
        <v>232.87</v>
      </c>
      <c r="L16" s="848">
        <v>253.42698999999999</v>
      </c>
      <c r="M16" s="848">
        <v>168.95065</v>
      </c>
      <c r="N16" s="827">
        <v>422.37763999999999</v>
      </c>
      <c r="O16" s="848">
        <v>-55.966989999999981</v>
      </c>
      <c r="P16" s="848">
        <v>-51.540649999999999</v>
      </c>
      <c r="Q16" s="789">
        <v>-107.50763999999998</v>
      </c>
    </row>
    <row r="17" spans="1:17" s="222" customFormat="1">
      <c r="A17" s="658">
        <v>5</v>
      </c>
      <c r="B17" s="658" t="s">
        <v>833</v>
      </c>
      <c r="C17" s="959">
        <v>229.06296071999998</v>
      </c>
      <c r="D17" s="827">
        <v>152.70864047999999</v>
      </c>
      <c r="E17" s="961">
        <v>381.77160119999996</v>
      </c>
      <c r="F17" s="848">
        <v>80.400000000000006</v>
      </c>
      <c r="G17" s="848">
        <v>39.6</v>
      </c>
      <c r="H17" s="903">
        <v>120</v>
      </c>
      <c r="I17" s="732">
        <v>193.60999999999999</v>
      </c>
      <c r="J17" s="732">
        <v>132.85</v>
      </c>
      <c r="K17" s="903">
        <v>326.45999999999998</v>
      </c>
      <c r="L17" s="732">
        <v>163.59258600000001</v>
      </c>
      <c r="M17" s="903">
        <v>109.19001399999999</v>
      </c>
      <c r="N17" s="827">
        <v>272.7826</v>
      </c>
      <c r="O17" s="848">
        <v>110.41741399999998</v>
      </c>
      <c r="P17" s="848">
        <v>63.259985999999998</v>
      </c>
      <c r="Q17" s="789">
        <v>173.67739999999998</v>
      </c>
    </row>
    <row r="18" spans="1:17" s="222" customFormat="1">
      <c r="A18" s="658">
        <v>6</v>
      </c>
      <c r="B18" s="658" t="s">
        <v>834</v>
      </c>
      <c r="C18" s="959">
        <v>362.82883824000004</v>
      </c>
      <c r="D18" s="827">
        <v>241.88589216</v>
      </c>
      <c r="E18" s="961">
        <v>604.71473040000001</v>
      </c>
      <c r="F18" s="732">
        <v>110.54</v>
      </c>
      <c r="G18" s="732">
        <v>54.45</v>
      </c>
      <c r="H18" s="903">
        <v>164.99</v>
      </c>
      <c r="I18" s="732">
        <v>249.34</v>
      </c>
      <c r="J18" s="732">
        <v>157.56</v>
      </c>
      <c r="K18" s="903">
        <v>406.9</v>
      </c>
      <c r="L18" s="732">
        <v>435</v>
      </c>
      <c r="M18" s="903">
        <v>290.10000000000002</v>
      </c>
      <c r="N18" s="827">
        <v>725.1</v>
      </c>
      <c r="O18" s="848">
        <v>-75.12</v>
      </c>
      <c r="P18" s="848">
        <v>-78.090000000000032</v>
      </c>
      <c r="Q18" s="789">
        <v>-153.21000000000004</v>
      </c>
    </row>
    <row r="19" spans="1:17" s="222" customFormat="1">
      <c r="A19" s="658">
        <v>7</v>
      </c>
      <c r="B19" s="658" t="s">
        <v>835</v>
      </c>
      <c r="C19" s="959">
        <v>121.85822879999999</v>
      </c>
      <c r="D19" s="827">
        <v>81.238819199999995</v>
      </c>
      <c r="E19" s="961">
        <v>203.097048</v>
      </c>
      <c r="F19" s="848">
        <v>43.55</v>
      </c>
      <c r="G19" s="848">
        <v>21.45</v>
      </c>
      <c r="H19" s="903">
        <v>65</v>
      </c>
      <c r="I19" s="848">
        <v>114.24000000000001</v>
      </c>
      <c r="J19" s="848">
        <v>76.17</v>
      </c>
      <c r="K19" s="903">
        <v>190.41000000000003</v>
      </c>
      <c r="L19" s="848">
        <v>157.78586000000001</v>
      </c>
      <c r="M19" s="848">
        <v>97.623910000000009</v>
      </c>
      <c r="N19" s="827">
        <v>255.40977000000004</v>
      </c>
      <c r="O19" s="848">
        <v>4.1400000000066939E-3</v>
      </c>
      <c r="P19" s="848">
        <v>-3.910000000004743E-3</v>
      </c>
      <c r="Q19" s="789">
        <v>2.2999999998774001E-4</v>
      </c>
    </row>
    <row r="20" spans="1:17" s="222" customFormat="1">
      <c r="A20" s="658">
        <v>8</v>
      </c>
      <c r="B20" s="658" t="s">
        <v>836</v>
      </c>
      <c r="C20" s="959">
        <v>316.04173919999999</v>
      </c>
      <c r="D20" s="827">
        <v>210.69449280000001</v>
      </c>
      <c r="E20" s="961">
        <v>526.73623199999997</v>
      </c>
      <c r="F20" s="848">
        <v>202.34</v>
      </c>
      <c r="G20" s="848">
        <v>99.66</v>
      </c>
      <c r="H20" s="903">
        <v>302</v>
      </c>
      <c r="I20" s="848">
        <v>145.83799999999999</v>
      </c>
      <c r="J20" s="848">
        <v>87.221999999999994</v>
      </c>
      <c r="K20" s="903">
        <v>233.06</v>
      </c>
      <c r="L20" s="848">
        <v>291.66000000000003</v>
      </c>
      <c r="M20" s="848">
        <v>159.20000000000002</v>
      </c>
      <c r="N20" s="827">
        <v>450.86</v>
      </c>
      <c r="O20" s="848">
        <v>56.517999999999972</v>
      </c>
      <c r="P20" s="848">
        <v>27.681999999999988</v>
      </c>
      <c r="Q20" s="789">
        <v>84.199999999999932</v>
      </c>
    </row>
    <row r="21" spans="1:17" s="222" customFormat="1">
      <c r="A21" s="658">
        <v>9</v>
      </c>
      <c r="B21" s="658" t="s">
        <v>837</v>
      </c>
      <c r="C21" s="959">
        <v>290.47663655999997</v>
      </c>
      <c r="D21" s="827">
        <v>193.65109103999998</v>
      </c>
      <c r="E21" s="961">
        <v>484.12772759999996</v>
      </c>
      <c r="F21" s="848">
        <v>80.400000000000006</v>
      </c>
      <c r="G21" s="848">
        <v>39.6</v>
      </c>
      <c r="H21" s="903">
        <v>120</v>
      </c>
      <c r="I21" s="848">
        <v>135.97</v>
      </c>
      <c r="J21" s="848">
        <v>90.65</v>
      </c>
      <c r="K21" s="903">
        <v>226.62</v>
      </c>
      <c r="L21" s="848">
        <v>143.51999999999998</v>
      </c>
      <c r="M21" s="848">
        <v>75.58</v>
      </c>
      <c r="N21" s="827">
        <v>219.09999999999997</v>
      </c>
      <c r="O21" s="848">
        <v>72.850000000000023</v>
      </c>
      <c r="P21" s="848">
        <v>54.67</v>
      </c>
      <c r="Q21" s="789">
        <v>127.52000000000004</v>
      </c>
    </row>
    <row r="22" spans="1:17" s="222" customFormat="1">
      <c r="A22" s="658">
        <v>10</v>
      </c>
      <c r="B22" s="658" t="s">
        <v>838</v>
      </c>
      <c r="C22" s="959">
        <v>321.36294168000001</v>
      </c>
      <c r="D22" s="827">
        <v>214.24196111999998</v>
      </c>
      <c r="E22" s="961">
        <v>535.60490279999999</v>
      </c>
      <c r="F22" s="848">
        <v>47.67</v>
      </c>
      <c r="G22" s="848">
        <v>23.48</v>
      </c>
      <c r="H22" s="903">
        <v>71.150000000000006</v>
      </c>
      <c r="I22" s="848">
        <v>224.352</v>
      </c>
      <c r="J22" s="848">
        <v>154.56800000000001</v>
      </c>
      <c r="K22" s="903">
        <v>378.92</v>
      </c>
      <c r="L22" s="848">
        <v>262.37688000000003</v>
      </c>
      <c r="M22" s="848">
        <v>174.90791000000002</v>
      </c>
      <c r="N22" s="827">
        <v>437.28479000000004</v>
      </c>
      <c r="O22" s="848">
        <v>9.6451199999999631</v>
      </c>
      <c r="P22" s="848">
        <v>3.1400899999999865</v>
      </c>
      <c r="Q22" s="789">
        <v>12.785210000000006</v>
      </c>
    </row>
    <row r="23" spans="1:17" s="222" customFormat="1">
      <c r="A23" s="658">
        <v>11</v>
      </c>
      <c r="B23" s="658" t="s">
        <v>839</v>
      </c>
      <c r="C23" s="959">
        <v>217.31683247999999</v>
      </c>
      <c r="D23" s="827">
        <v>144.87788831999998</v>
      </c>
      <c r="E23" s="961">
        <v>362.19472079999997</v>
      </c>
      <c r="F23" s="848">
        <v>60.7</v>
      </c>
      <c r="G23" s="848">
        <v>29.9</v>
      </c>
      <c r="H23" s="903">
        <v>90.6</v>
      </c>
      <c r="I23" s="848">
        <v>134.28</v>
      </c>
      <c r="J23" s="848">
        <v>89.490000000000009</v>
      </c>
      <c r="K23" s="903">
        <v>223.77</v>
      </c>
      <c r="L23" s="848">
        <v>135.67901000000001</v>
      </c>
      <c r="M23" s="848">
        <v>98.75</v>
      </c>
      <c r="N23" s="827">
        <v>234.42901000000001</v>
      </c>
      <c r="O23" s="848">
        <v>59.300990000000013</v>
      </c>
      <c r="P23" s="848">
        <v>20.640000000000015</v>
      </c>
      <c r="Q23" s="789">
        <v>79.940989999999999</v>
      </c>
    </row>
    <row r="24" spans="1:17" s="222" customFormat="1">
      <c r="A24" s="658">
        <v>12</v>
      </c>
      <c r="B24" s="658" t="s">
        <v>869</v>
      </c>
      <c r="C24" s="959">
        <v>157.23121392000002</v>
      </c>
      <c r="D24" s="827">
        <v>104.82080927999999</v>
      </c>
      <c r="E24" s="961">
        <v>262.05202320000001</v>
      </c>
      <c r="F24" s="848">
        <v>87.1</v>
      </c>
      <c r="G24" s="848">
        <v>42.9</v>
      </c>
      <c r="H24" s="903">
        <v>130</v>
      </c>
      <c r="I24" s="848">
        <v>168.59799999999998</v>
      </c>
      <c r="J24" s="848">
        <v>112.41199999999999</v>
      </c>
      <c r="K24" s="903">
        <v>281.01</v>
      </c>
      <c r="L24" s="848">
        <v>106.465963</v>
      </c>
      <c r="M24" s="848">
        <v>62.771127</v>
      </c>
      <c r="N24" s="827">
        <v>169.23708999999999</v>
      </c>
      <c r="O24" s="848">
        <v>149.23203699999999</v>
      </c>
      <c r="P24" s="848">
        <v>92.540872999999976</v>
      </c>
      <c r="Q24" s="789">
        <v>241.77291</v>
      </c>
    </row>
    <row r="25" spans="1:17" s="222" customFormat="1">
      <c r="A25" s="658">
        <v>13</v>
      </c>
      <c r="B25" s="658" t="s">
        <v>841</v>
      </c>
      <c r="C25" s="959">
        <v>409.16726928000003</v>
      </c>
      <c r="D25" s="827">
        <v>272.77817952000004</v>
      </c>
      <c r="E25" s="961">
        <v>681.94544880000001</v>
      </c>
      <c r="F25" s="848">
        <v>84.68</v>
      </c>
      <c r="G25" s="848">
        <v>41.71</v>
      </c>
      <c r="H25" s="903">
        <v>126.39000000000001</v>
      </c>
      <c r="I25" s="848">
        <v>252.07799999999997</v>
      </c>
      <c r="J25" s="848">
        <v>143.61199999999999</v>
      </c>
      <c r="K25" s="903">
        <v>395.68999999999994</v>
      </c>
      <c r="L25" s="848">
        <v>373.78000000000003</v>
      </c>
      <c r="M25" s="848">
        <v>242.745</v>
      </c>
      <c r="N25" s="827">
        <v>616.52500000000009</v>
      </c>
      <c r="O25" s="848">
        <v>-37.022000000000048</v>
      </c>
      <c r="P25" s="848">
        <v>-57.423000000000002</v>
      </c>
      <c r="Q25" s="789">
        <v>-94.445000000000164</v>
      </c>
    </row>
    <row r="26" spans="1:17" s="906" customFormat="1">
      <c r="A26" s="904">
        <v>14</v>
      </c>
      <c r="B26" s="904" t="s">
        <v>842</v>
      </c>
      <c r="C26" s="959">
        <v>231.56652816000002</v>
      </c>
      <c r="D26" s="827">
        <v>154.37768543999999</v>
      </c>
      <c r="E26" s="961">
        <v>385.94421360000001</v>
      </c>
      <c r="F26" s="905">
        <v>38.299999999999997</v>
      </c>
      <c r="G26" s="905">
        <v>18.84</v>
      </c>
      <c r="H26" s="903">
        <v>57.14</v>
      </c>
      <c r="I26" s="905">
        <v>192.78</v>
      </c>
      <c r="J26" s="905">
        <v>133.51999999999998</v>
      </c>
      <c r="K26" s="903">
        <v>326.29999999999995</v>
      </c>
      <c r="L26" s="905">
        <v>187.154248</v>
      </c>
      <c r="M26" s="905">
        <v>124.76284</v>
      </c>
      <c r="N26" s="827">
        <v>311.91708799999998</v>
      </c>
      <c r="O26" s="848">
        <v>43.925751999999989</v>
      </c>
      <c r="P26" s="848">
        <v>27.597159999999988</v>
      </c>
      <c r="Q26" s="789">
        <v>71.522911999999963</v>
      </c>
    </row>
    <row r="27" spans="1:17" s="222" customFormat="1">
      <c r="A27" s="658">
        <v>15</v>
      </c>
      <c r="B27" s="658" t="s">
        <v>843</v>
      </c>
      <c r="C27" s="959">
        <v>150.49222055999999</v>
      </c>
      <c r="D27" s="827">
        <v>100.32814703999999</v>
      </c>
      <c r="E27" s="961">
        <v>250.82036759999997</v>
      </c>
      <c r="F27" s="907">
        <v>16.75</v>
      </c>
      <c r="G27" s="907">
        <v>8.25</v>
      </c>
      <c r="H27" s="903">
        <v>25</v>
      </c>
      <c r="I27" s="907">
        <v>144.61000000000001</v>
      </c>
      <c r="J27" s="907">
        <v>96.71</v>
      </c>
      <c r="K27" s="903">
        <v>241.32</v>
      </c>
      <c r="L27" s="908">
        <v>143.82999999999998</v>
      </c>
      <c r="M27" s="907">
        <v>95.9</v>
      </c>
      <c r="N27" s="827">
        <v>239.73</v>
      </c>
      <c r="O27" s="848">
        <v>17.53000000000003</v>
      </c>
      <c r="P27" s="848">
        <v>9.0599999999999881</v>
      </c>
      <c r="Q27" s="789">
        <v>26.590000000000003</v>
      </c>
    </row>
    <row r="28" spans="1:17" s="222" customFormat="1">
      <c r="A28" s="658">
        <v>16</v>
      </c>
      <c r="B28" s="658" t="s">
        <v>844</v>
      </c>
      <c r="C28" s="959">
        <v>215.62086744000001</v>
      </c>
      <c r="D28" s="827">
        <v>143.74724495999999</v>
      </c>
      <c r="E28" s="961">
        <v>359.36811239999997</v>
      </c>
      <c r="F28" s="848">
        <v>18.89</v>
      </c>
      <c r="G28" s="848">
        <v>9.31</v>
      </c>
      <c r="H28" s="903">
        <v>28.200000000000003</v>
      </c>
      <c r="I28" s="848">
        <v>188.61799999999999</v>
      </c>
      <c r="J28" s="848">
        <v>125.72199999999999</v>
      </c>
      <c r="K28" s="903">
        <v>314.33999999999997</v>
      </c>
      <c r="L28" s="848">
        <v>228.38</v>
      </c>
      <c r="M28" s="848">
        <v>92.27000000000001</v>
      </c>
      <c r="N28" s="827">
        <v>320.64999999999998</v>
      </c>
      <c r="O28" s="848">
        <v>-20.872000000000014</v>
      </c>
      <c r="P28" s="848">
        <v>42.761999999999972</v>
      </c>
      <c r="Q28" s="789">
        <v>21.889999999999986</v>
      </c>
    </row>
    <row r="29" spans="1:17" s="222" customFormat="1">
      <c r="A29" s="658">
        <v>17</v>
      </c>
      <c r="B29" s="658" t="s">
        <v>845</v>
      </c>
      <c r="C29" s="959">
        <v>140.10106967999999</v>
      </c>
      <c r="D29" s="827">
        <v>93.400713119999978</v>
      </c>
      <c r="E29" s="961">
        <v>233.50178279999997</v>
      </c>
      <c r="F29" s="848">
        <v>53.6</v>
      </c>
      <c r="G29" s="848">
        <v>26.4</v>
      </c>
      <c r="H29" s="903">
        <v>80</v>
      </c>
      <c r="I29" s="848">
        <v>142.18</v>
      </c>
      <c r="J29" s="848">
        <v>81.45</v>
      </c>
      <c r="K29" s="903">
        <v>223.63</v>
      </c>
      <c r="L29" s="848">
        <v>211.78</v>
      </c>
      <c r="M29" s="848">
        <v>131.85</v>
      </c>
      <c r="N29" s="827">
        <v>343.63</v>
      </c>
      <c r="O29" s="848">
        <v>-16</v>
      </c>
      <c r="P29" s="848">
        <v>-24</v>
      </c>
      <c r="Q29" s="789">
        <v>-40</v>
      </c>
    </row>
    <row r="30" spans="1:17" s="222" customFormat="1">
      <c r="A30" s="658">
        <v>18</v>
      </c>
      <c r="B30" s="658" t="s">
        <v>846</v>
      </c>
      <c r="C30" s="959">
        <v>172.36927223999999</v>
      </c>
      <c r="D30" s="827">
        <v>114.91284816</v>
      </c>
      <c r="E30" s="961">
        <v>287.2821204</v>
      </c>
      <c r="F30" s="848">
        <v>24.75</v>
      </c>
      <c r="G30" s="848">
        <v>12.19</v>
      </c>
      <c r="H30" s="903">
        <v>36.94</v>
      </c>
      <c r="I30" s="848">
        <v>127.01</v>
      </c>
      <c r="J30" s="848">
        <v>79.169999999999987</v>
      </c>
      <c r="K30" s="903">
        <v>206.18</v>
      </c>
      <c r="L30" s="848">
        <v>152.98580000000001</v>
      </c>
      <c r="M30" s="848">
        <v>111.87891999999999</v>
      </c>
      <c r="N30" s="827">
        <v>264.86472000000003</v>
      </c>
      <c r="O30" s="848">
        <v>-1.2258000000000209</v>
      </c>
      <c r="P30" s="848">
        <v>-20.518920000000008</v>
      </c>
      <c r="Q30" s="789">
        <v>-21.744720000000029</v>
      </c>
    </row>
    <row r="31" spans="1:17" s="222" customFormat="1" ht="14.25">
      <c r="A31" s="658">
        <v>19</v>
      </c>
      <c r="B31" s="658" t="s">
        <v>847</v>
      </c>
      <c r="C31" s="959">
        <v>343.22204663999997</v>
      </c>
      <c r="D31" s="827">
        <v>228.81469775999997</v>
      </c>
      <c r="E31" s="961">
        <v>572.03674439999998</v>
      </c>
      <c r="F31" s="909">
        <v>117.25</v>
      </c>
      <c r="G31" s="909">
        <v>57.75</v>
      </c>
      <c r="H31" s="903">
        <v>175</v>
      </c>
      <c r="I31" s="909">
        <v>217.56</v>
      </c>
      <c r="J31" s="909">
        <v>145.04</v>
      </c>
      <c r="K31" s="903">
        <v>362.6</v>
      </c>
      <c r="L31" s="909">
        <v>334.81817000000001</v>
      </c>
      <c r="M31" s="909">
        <v>202.78111999999999</v>
      </c>
      <c r="N31" s="827">
        <v>537.59929</v>
      </c>
      <c r="O31" s="848">
        <v>-8.170000000006894E-3</v>
      </c>
      <c r="P31" s="848">
        <v>8.880000000004884E-3</v>
      </c>
      <c r="Q31" s="789">
        <v>7.1000000002641173E-4</v>
      </c>
    </row>
    <row r="32" spans="1:17" s="222" customFormat="1">
      <c r="A32" s="658">
        <v>20</v>
      </c>
      <c r="B32" s="658" t="s">
        <v>848</v>
      </c>
      <c r="C32" s="959">
        <v>251.83734839999997</v>
      </c>
      <c r="D32" s="827">
        <v>167.89156560000001</v>
      </c>
      <c r="E32" s="961">
        <v>419.72891399999997</v>
      </c>
      <c r="F32" s="848">
        <v>38.21</v>
      </c>
      <c r="G32" s="848">
        <v>18.82</v>
      </c>
      <c r="H32" s="903">
        <v>57.03</v>
      </c>
      <c r="I32" s="848">
        <v>150.74</v>
      </c>
      <c r="J32" s="848">
        <v>100.48</v>
      </c>
      <c r="K32" s="903">
        <v>251.22000000000003</v>
      </c>
      <c r="L32" s="848">
        <v>131.04</v>
      </c>
      <c r="M32" s="848">
        <v>87.36</v>
      </c>
      <c r="N32" s="827">
        <v>218.39999999999998</v>
      </c>
      <c r="O32" s="848">
        <v>57.910000000000025</v>
      </c>
      <c r="P32" s="848">
        <v>31.940000000000012</v>
      </c>
      <c r="Q32" s="789">
        <v>89.850000000000023</v>
      </c>
    </row>
    <row r="33" spans="1:17" s="222" customFormat="1">
      <c r="A33" s="658">
        <v>21</v>
      </c>
      <c r="B33" s="658" t="s">
        <v>849</v>
      </c>
      <c r="C33" s="959">
        <v>243.07037568000004</v>
      </c>
      <c r="D33" s="827">
        <v>162.04691712000002</v>
      </c>
      <c r="E33" s="961">
        <v>405.11729280000003</v>
      </c>
      <c r="F33" s="848">
        <v>120.6</v>
      </c>
      <c r="G33" s="848">
        <v>59.4</v>
      </c>
      <c r="H33" s="903">
        <v>180</v>
      </c>
      <c r="I33" s="848">
        <v>226.654</v>
      </c>
      <c r="J33" s="848">
        <v>151.19</v>
      </c>
      <c r="K33" s="903">
        <v>377.84399999999999</v>
      </c>
      <c r="L33" s="848">
        <v>227.61087000000001</v>
      </c>
      <c r="M33" s="848">
        <v>151.74524</v>
      </c>
      <c r="N33" s="827">
        <v>379.35611</v>
      </c>
      <c r="O33" s="848">
        <v>119.64313000000001</v>
      </c>
      <c r="P33" s="848">
        <v>58.844760000000008</v>
      </c>
      <c r="Q33" s="789">
        <v>178.48789000000005</v>
      </c>
    </row>
    <row r="34" spans="1:17" s="222" customFormat="1">
      <c r="A34" s="727" t="s">
        <v>15</v>
      </c>
      <c r="B34" s="725"/>
      <c r="C34" s="960">
        <v>5204.04</v>
      </c>
      <c r="D34" s="960">
        <v>3469.35</v>
      </c>
      <c r="E34" s="960">
        <v>8673.39</v>
      </c>
      <c r="F34" s="897">
        <f>SUM(F13:F33)</f>
        <v>1514.1299999999999</v>
      </c>
      <c r="G34" s="897">
        <f t="shared" ref="G34:Q34" si="0">SUM(G13:G33)</f>
        <v>744.31000000000006</v>
      </c>
      <c r="H34" s="897">
        <f t="shared" si="0"/>
        <v>2258.4400000000005</v>
      </c>
      <c r="I34" s="897">
        <f t="shared" si="0"/>
        <v>3560.8940000000007</v>
      </c>
      <c r="J34" s="897">
        <f t="shared" si="0"/>
        <v>2328.5300000000002</v>
      </c>
      <c r="K34" s="897">
        <f t="shared" si="0"/>
        <v>5889.4240000000009</v>
      </c>
      <c r="L34" s="897">
        <f t="shared" si="0"/>
        <v>4472.2213695</v>
      </c>
      <c r="M34" s="897">
        <f t="shared" si="0"/>
        <v>2750.4224985000005</v>
      </c>
      <c r="N34" s="897">
        <f t="shared" si="0"/>
        <v>7222.6438680000001</v>
      </c>
      <c r="O34" s="897">
        <f t="shared" si="0"/>
        <v>602.80263049999996</v>
      </c>
      <c r="P34" s="897">
        <f t="shared" si="0"/>
        <v>322.41750149999984</v>
      </c>
      <c r="Q34" s="897">
        <f t="shared" si="0"/>
        <v>925.22013199999992</v>
      </c>
    </row>
    <row r="35" spans="1:17" s="222" customFormat="1">
      <c r="A35" s="902"/>
      <c r="B35" s="910"/>
      <c r="C35" s="910"/>
      <c r="D35" s="910"/>
      <c r="E35" s="608"/>
      <c r="F35" s="608"/>
      <c r="G35" s="608"/>
      <c r="H35" s="608"/>
      <c r="I35" s="608"/>
      <c r="J35" s="608"/>
      <c r="K35" s="608"/>
      <c r="L35" s="608"/>
      <c r="M35" s="608"/>
      <c r="N35" s="608"/>
      <c r="O35" s="608"/>
      <c r="P35" s="608"/>
      <c r="Q35" s="608"/>
    </row>
    <row r="36" spans="1:17" ht="14.25" customHeight="1">
      <c r="A36" s="1274" t="s">
        <v>768</v>
      </c>
      <c r="B36" s="1274"/>
      <c r="C36" s="1274"/>
      <c r="D36" s="1274"/>
      <c r="E36" s="1274"/>
      <c r="F36" s="1274"/>
      <c r="G36" s="1274"/>
      <c r="H36" s="1274"/>
      <c r="I36" s="1274"/>
      <c r="J36" s="1274"/>
      <c r="K36" s="1274"/>
      <c r="L36" s="1274"/>
      <c r="M36" s="1274"/>
      <c r="N36" s="1274"/>
      <c r="O36" s="1274"/>
      <c r="P36" s="1274"/>
      <c r="Q36" s="828"/>
    </row>
    <row r="37" spans="1:17" ht="14.25" customHeight="1">
      <c r="A37" s="1025"/>
      <c r="B37" s="1025"/>
      <c r="C37" s="1025"/>
      <c r="D37" s="1025"/>
      <c r="E37" s="1025"/>
      <c r="F37" s="1025"/>
      <c r="G37" s="1025"/>
      <c r="H37" s="1025"/>
      <c r="I37" s="1025"/>
      <c r="J37" s="1025"/>
      <c r="K37" s="1025"/>
      <c r="L37" s="1025"/>
      <c r="M37" s="1025"/>
      <c r="N37" s="1025"/>
      <c r="O37" s="1025"/>
      <c r="P37" s="1025"/>
      <c r="Q37" s="828"/>
    </row>
    <row r="38" spans="1:17" ht="14.25" customHeight="1">
      <c r="A38" s="1025"/>
      <c r="B38" s="1025"/>
      <c r="C38" s="1025"/>
      <c r="D38" s="1025"/>
      <c r="E38" s="1025"/>
      <c r="F38" s="1025"/>
      <c r="G38" s="1025"/>
      <c r="H38" s="1025"/>
      <c r="I38" s="1025"/>
      <c r="J38" s="1025"/>
      <c r="K38" s="1025"/>
      <c r="L38" s="1025"/>
      <c r="M38" s="1025"/>
      <c r="N38" s="1025">
        <f>N34/8646.5</f>
        <v>0.83532572347192502</v>
      </c>
      <c r="O38" s="1025"/>
      <c r="P38" s="1025"/>
      <c r="Q38" s="828"/>
    </row>
    <row r="39" spans="1:17" ht="15.75" customHeight="1">
      <c r="A39" s="798"/>
      <c r="B39" s="799"/>
      <c r="C39" s="799"/>
      <c r="D39" s="799"/>
      <c r="E39" s="799"/>
      <c r="F39" s="799"/>
      <c r="G39" s="799"/>
      <c r="H39" s="799"/>
      <c r="I39" s="799"/>
      <c r="J39" s="799"/>
      <c r="K39" s="799"/>
      <c r="L39" s="799">
        <f>6.18*N38</f>
        <v>5.1623129710564966</v>
      </c>
      <c r="M39" s="799"/>
      <c r="N39" s="799"/>
      <c r="O39" s="799"/>
      <c r="P39" s="799"/>
      <c r="Q39" s="799"/>
    </row>
    <row r="40" spans="1:17" ht="15.75" customHeight="1">
      <c r="A40" s="366" t="s">
        <v>18</v>
      </c>
      <c r="B40" s="800"/>
      <c r="C40" s="366"/>
      <c r="D40" s="366"/>
      <c r="E40" s="801"/>
      <c r="K40" s="737"/>
      <c r="L40" s="737"/>
      <c r="M40" s="1086" t="s">
        <v>1061</v>
      </c>
      <c r="N40" s="1086"/>
      <c r="O40" s="1086"/>
      <c r="P40" s="1086"/>
      <c r="Q40" s="1086"/>
    </row>
    <row r="41" spans="1:17" ht="12.75" customHeight="1">
      <c r="A41" s="802"/>
      <c r="B41" s="803"/>
      <c r="C41" s="804"/>
      <c r="D41" s="804"/>
      <c r="E41" s="805"/>
      <c r="K41" s="806"/>
      <c r="L41" s="806"/>
      <c r="M41" s="1086"/>
      <c r="N41" s="1086"/>
      <c r="O41" s="1086"/>
      <c r="P41" s="1086"/>
      <c r="Q41" s="1086"/>
    </row>
    <row r="42" spans="1:17" ht="12.75" customHeight="1">
      <c r="A42" s="802"/>
      <c r="B42" s="803"/>
      <c r="C42" s="804"/>
      <c r="D42" s="804"/>
      <c r="E42" s="805"/>
      <c r="K42" s="806"/>
      <c r="L42" s="806"/>
      <c r="M42" s="1086"/>
      <c r="N42" s="1086"/>
      <c r="O42" s="1086"/>
      <c r="P42" s="1086"/>
      <c r="Q42" s="1086"/>
    </row>
    <row r="43" spans="1:17" ht="12.75" customHeight="1">
      <c r="A43" s="808"/>
      <c r="B43" s="808"/>
      <c r="C43" s="808"/>
      <c r="D43" s="808"/>
      <c r="E43" s="808"/>
      <c r="K43" s="737"/>
      <c r="L43" s="737"/>
      <c r="M43" s="1086"/>
      <c r="N43" s="1086"/>
      <c r="O43" s="1086"/>
      <c r="P43" s="1086"/>
      <c r="Q43" s="1086"/>
    </row>
  </sheetData>
  <mergeCells count="14">
    <mergeCell ref="P1:Q1"/>
    <mergeCell ref="A2:Q2"/>
    <mergeCell ref="A3:Q3"/>
    <mergeCell ref="N9:Q9"/>
    <mergeCell ref="D6:O6"/>
    <mergeCell ref="A36:P36"/>
    <mergeCell ref="M40:Q43"/>
    <mergeCell ref="I10:K10"/>
    <mergeCell ref="L10:N10"/>
    <mergeCell ref="O10:Q10"/>
    <mergeCell ref="A10:A11"/>
    <mergeCell ref="B10:B11"/>
    <mergeCell ref="C10:E10"/>
    <mergeCell ref="F10:H10"/>
  </mergeCells>
  <phoneticPr fontId="0" type="noConversion"/>
  <printOptions horizontalCentered="1"/>
  <pageMargins left="0.70866141732283472" right="0.70866141732283472" top="0.23622047244094491" bottom="0" header="0.31496062992125984" footer="0.31496062992125984"/>
  <pageSetup paperSize="5" scale="97" orientation="landscape" r:id="rId1"/>
</worksheet>
</file>

<file path=xl/worksheets/sheet25.xml><?xml version="1.0" encoding="utf-8"?>
<worksheet xmlns="http://schemas.openxmlformats.org/spreadsheetml/2006/main" xmlns:r="http://schemas.openxmlformats.org/officeDocument/2006/relationships">
  <sheetPr>
    <pageSetUpPr fitToPage="1"/>
  </sheetPr>
  <dimension ref="A1:X44"/>
  <sheetViews>
    <sheetView view="pageBreakPreview" topLeftCell="G13" zoomScale="77" zoomScaleNormal="89" zoomScaleSheetLayoutView="77" workbookViewId="0">
      <selection activeCell="W14" sqref="W14:X38"/>
    </sheetView>
  </sheetViews>
  <sheetFormatPr defaultRowHeight="12.75"/>
  <cols>
    <col min="1" max="1" width="9.140625" style="232"/>
    <col min="2" max="2" width="17.140625" style="232" customWidth="1"/>
    <col min="3" max="3" width="14.7109375" style="232" customWidth="1"/>
    <col min="4" max="4" width="11.28515625" style="232" customWidth="1"/>
    <col min="5" max="5" width="12.42578125" style="232" customWidth="1"/>
    <col min="6" max="6" width="16.85546875" style="232" customWidth="1"/>
    <col min="7" max="7" width="13.140625" style="943" customWidth="1"/>
    <col min="8" max="10" width="9.28515625" style="232" bestFit="1" customWidth="1"/>
    <col min="11" max="11" width="12.85546875" style="232" customWidth="1"/>
    <col min="12" max="12" width="10.5703125" style="232" bestFit="1" customWidth="1"/>
    <col min="13" max="13" width="12.140625" style="943" customWidth="1"/>
    <col min="14" max="14" width="9.42578125" style="232" bestFit="1" customWidth="1"/>
    <col min="15" max="15" width="11.42578125" style="232" customWidth="1"/>
    <col min="16" max="16" width="16.140625" style="943" customWidth="1"/>
    <col min="17" max="18" width="9.42578125" style="232" bestFit="1" customWidth="1"/>
    <col min="19" max="19" width="15.7109375" style="232" bestFit="1" customWidth="1"/>
    <col min="20" max="20" width="12.5703125" style="232" customWidth="1"/>
    <col min="21" max="21" width="11.140625" style="232" customWidth="1"/>
    <col min="22" max="22" width="11.85546875" style="232" customWidth="1"/>
    <col min="23" max="16384" width="9.140625" style="232"/>
  </cols>
  <sheetData>
    <row r="1" spans="1:24" ht="15">
      <c r="Q1" s="1294" t="s">
        <v>62</v>
      </c>
      <c r="R1" s="1294"/>
      <c r="S1" s="1294"/>
    </row>
    <row r="3" spans="1:24" ht="15">
      <c r="A3" s="1295" t="s">
        <v>0</v>
      </c>
      <c r="B3" s="1295"/>
      <c r="C3" s="1295"/>
      <c r="D3" s="1295"/>
      <c r="E3" s="1295"/>
      <c r="F3" s="1295"/>
      <c r="G3" s="1295"/>
      <c r="H3" s="1295"/>
      <c r="I3" s="1295"/>
      <c r="J3" s="1295"/>
      <c r="K3" s="1295"/>
      <c r="L3" s="1295"/>
      <c r="M3" s="1295"/>
      <c r="N3" s="1295"/>
      <c r="O3" s="1295"/>
      <c r="P3" s="1295"/>
      <c r="Q3" s="1295"/>
    </row>
    <row r="4" spans="1:24" ht="20.25">
      <c r="A4" s="1300" t="s">
        <v>655</v>
      </c>
      <c r="B4" s="1300"/>
      <c r="C4" s="1300"/>
      <c r="D4" s="1300"/>
      <c r="E4" s="1300"/>
      <c r="F4" s="1300"/>
      <c r="G4" s="1300"/>
      <c r="H4" s="1300"/>
      <c r="I4" s="1300"/>
      <c r="J4" s="1300"/>
      <c r="K4" s="1300"/>
      <c r="L4" s="1300"/>
      <c r="M4" s="1300"/>
      <c r="N4" s="1300"/>
      <c r="O4" s="1300"/>
      <c r="P4" s="1300"/>
      <c r="Q4" s="829"/>
    </row>
    <row r="5" spans="1:24" ht="15.75">
      <c r="A5" s="830" t="s">
        <v>966</v>
      </c>
      <c r="B5" s="830"/>
      <c r="C5" s="222"/>
      <c r="D5" s="831"/>
      <c r="E5" s="831"/>
      <c r="F5" s="831"/>
      <c r="G5" s="831"/>
      <c r="H5" s="831"/>
      <c r="I5" s="831"/>
      <c r="J5" s="831"/>
      <c r="K5" s="831"/>
      <c r="L5" s="831"/>
      <c r="M5" s="831"/>
      <c r="N5" s="831"/>
      <c r="O5" s="831"/>
      <c r="P5" s="831"/>
      <c r="Q5" s="831"/>
    </row>
    <row r="6" spans="1:24">
      <c r="A6" s="830"/>
      <c r="B6" s="830"/>
      <c r="C6" s="832"/>
      <c r="D6" s="830"/>
      <c r="E6" s="830"/>
      <c r="F6" s="830"/>
      <c r="G6" s="830"/>
      <c r="H6" s="830"/>
      <c r="I6" s="830"/>
      <c r="J6" s="830"/>
      <c r="K6" s="830"/>
      <c r="L6" s="830"/>
      <c r="M6" s="830"/>
      <c r="N6" s="830"/>
      <c r="O6" s="830"/>
      <c r="P6" s="830"/>
      <c r="Q6" s="830"/>
      <c r="U6" s="830"/>
    </row>
    <row r="8" spans="1:24" ht="15.75">
      <c r="A8" s="1296" t="s">
        <v>232</v>
      </c>
      <c r="B8" s="1296"/>
      <c r="C8" s="1296"/>
      <c r="D8" s="1296"/>
      <c r="E8" s="1296"/>
      <c r="F8" s="1296"/>
      <c r="G8" s="1296"/>
      <c r="H8" s="1296"/>
      <c r="I8" s="1296"/>
      <c r="J8" s="1296"/>
      <c r="K8" s="1296"/>
      <c r="L8" s="1296"/>
      <c r="M8" s="1296"/>
      <c r="N8" s="1296"/>
      <c r="O8" s="1296"/>
      <c r="P8" s="1296"/>
      <c r="Q8" s="1296"/>
      <c r="R8" s="1296"/>
      <c r="S8" s="1296"/>
    </row>
    <row r="9" spans="1:24" ht="15.75">
      <c r="A9" s="833"/>
      <c r="B9" s="775"/>
      <c r="C9" s="775"/>
      <c r="D9" s="775"/>
      <c r="E9" s="775"/>
      <c r="F9" s="775"/>
      <c r="G9" s="978"/>
      <c r="H9" s="775"/>
      <c r="I9" s="775"/>
      <c r="J9" s="775"/>
      <c r="K9" s="775"/>
      <c r="L9" s="775"/>
      <c r="M9" s="978"/>
      <c r="N9" s="775"/>
      <c r="O9" s="775"/>
      <c r="P9" s="1297" t="s">
        <v>225</v>
      </c>
      <c r="Q9" s="1297"/>
      <c r="R9" s="1297"/>
      <c r="S9" s="1297"/>
      <c r="U9" s="775"/>
    </row>
    <row r="10" spans="1:24">
      <c r="P10" s="1301" t="s">
        <v>1032</v>
      </c>
      <c r="Q10" s="1301"/>
      <c r="R10" s="1301"/>
      <c r="S10" s="1301"/>
    </row>
    <row r="11" spans="1:24" ht="28.5" customHeight="1">
      <c r="A11" s="1302" t="s">
        <v>20</v>
      </c>
      <c r="B11" s="1283" t="s">
        <v>204</v>
      </c>
      <c r="C11" s="1283" t="s">
        <v>382</v>
      </c>
      <c r="D11" s="1283" t="s">
        <v>491</v>
      </c>
      <c r="E11" s="1299" t="s">
        <v>685</v>
      </c>
      <c r="F11" s="1299"/>
      <c r="G11" s="1299"/>
      <c r="H11" s="1291" t="s">
        <v>684</v>
      </c>
      <c r="I11" s="1292"/>
      <c r="J11" s="1293"/>
      <c r="K11" s="1288" t="s">
        <v>384</v>
      </c>
      <c r="L11" s="1289"/>
      <c r="M11" s="1290"/>
      <c r="N11" s="1285" t="s">
        <v>154</v>
      </c>
      <c r="O11" s="1286"/>
      <c r="P11" s="1287"/>
      <c r="Q11" s="1298" t="s">
        <v>686</v>
      </c>
      <c r="R11" s="1298"/>
      <c r="S11" s="1298"/>
      <c r="T11" s="1283" t="s">
        <v>254</v>
      </c>
      <c r="U11" s="1283" t="s">
        <v>437</v>
      </c>
      <c r="V11" s="1283" t="s">
        <v>385</v>
      </c>
    </row>
    <row r="12" spans="1:24" ht="65.25" customHeight="1">
      <c r="A12" s="1303"/>
      <c r="B12" s="1284"/>
      <c r="C12" s="1284"/>
      <c r="D12" s="1284"/>
      <c r="E12" s="774" t="s">
        <v>176</v>
      </c>
      <c r="F12" s="774" t="s">
        <v>205</v>
      </c>
      <c r="G12" s="977" t="s">
        <v>15</v>
      </c>
      <c r="H12" s="774" t="s">
        <v>176</v>
      </c>
      <c r="I12" s="774" t="s">
        <v>205</v>
      </c>
      <c r="J12" s="774" t="s">
        <v>15</v>
      </c>
      <c r="K12" s="774" t="s">
        <v>176</v>
      </c>
      <c r="L12" s="774" t="s">
        <v>205</v>
      </c>
      <c r="M12" s="977" t="s">
        <v>15</v>
      </c>
      <c r="N12" s="774" t="s">
        <v>176</v>
      </c>
      <c r="O12" s="774" t="s">
        <v>205</v>
      </c>
      <c r="P12" s="977" t="s">
        <v>15</v>
      </c>
      <c r="Q12" s="774" t="s">
        <v>236</v>
      </c>
      <c r="R12" s="774" t="s">
        <v>216</v>
      </c>
      <c r="S12" s="774" t="s">
        <v>217</v>
      </c>
      <c r="T12" s="1284"/>
      <c r="U12" s="1284"/>
      <c r="V12" s="1284"/>
    </row>
    <row r="13" spans="1:24">
      <c r="A13" s="761">
        <v>1</v>
      </c>
      <c r="B13" s="778">
        <v>2</v>
      </c>
      <c r="C13" s="722">
        <v>3</v>
      </c>
      <c r="D13" s="778">
        <v>4</v>
      </c>
      <c r="E13" s="778">
        <v>5</v>
      </c>
      <c r="F13" s="722">
        <v>6</v>
      </c>
      <c r="G13" s="778">
        <v>7</v>
      </c>
      <c r="H13" s="778">
        <v>8</v>
      </c>
      <c r="I13" s="722">
        <v>9</v>
      </c>
      <c r="J13" s="778">
        <v>10</v>
      </c>
      <c r="K13" s="778">
        <v>11</v>
      </c>
      <c r="L13" s="722">
        <v>12</v>
      </c>
      <c r="M13" s="778">
        <v>13</v>
      </c>
      <c r="N13" s="778">
        <v>14</v>
      </c>
      <c r="O13" s="722">
        <v>15</v>
      </c>
      <c r="P13" s="778">
        <v>16</v>
      </c>
      <c r="Q13" s="778">
        <v>17</v>
      </c>
      <c r="R13" s="722">
        <v>18</v>
      </c>
      <c r="S13" s="778">
        <v>19</v>
      </c>
      <c r="T13" s="778">
        <v>20</v>
      </c>
      <c r="U13" s="722">
        <v>21</v>
      </c>
      <c r="V13" s="778">
        <v>22</v>
      </c>
    </row>
    <row r="14" spans="1:24" ht="15.75">
      <c r="A14" s="658">
        <v>1</v>
      </c>
      <c r="B14" s="658" t="s">
        <v>829</v>
      </c>
      <c r="C14" s="863">
        <v>972</v>
      </c>
      <c r="D14" s="849">
        <v>969</v>
      </c>
      <c r="E14" s="834">
        <v>58.32</v>
      </c>
      <c r="F14" s="834">
        <v>184.68</v>
      </c>
      <c r="G14" s="850">
        <v>243</v>
      </c>
      <c r="H14" s="851">
        <v>0</v>
      </c>
      <c r="I14" s="849">
        <v>0</v>
      </c>
      <c r="J14" s="850">
        <v>0</v>
      </c>
      <c r="K14" s="834">
        <v>95.201599999999999</v>
      </c>
      <c r="L14" s="834">
        <v>132.08840000000001</v>
      </c>
      <c r="M14" s="850">
        <f>K14+L14</f>
        <v>227.29000000000002</v>
      </c>
      <c r="N14" s="834">
        <v>50.494799999999991</v>
      </c>
      <c r="O14" s="834">
        <v>159.90019999999998</v>
      </c>
      <c r="P14" s="850">
        <v>210.39499999999998</v>
      </c>
      <c r="Q14" s="850">
        <f>H14+K14-N14</f>
        <v>44.706800000000008</v>
      </c>
      <c r="R14" s="850">
        <f>I14+L14-O14</f>
        <v>-27.811799999999977</v>
      </c>
      <c r="S14" s="850">
        <f>J14+M14-P14</f>
        <v>16.895000000000039</v>
      </c>
      <c r="T14" s="849" t="s">
        <v>889</v>
      </c>
      <c r="U14" s="849">
        <v>969</v>
      </c>
      <c r="V14" s="849">
        <v>969</v>
      </c>
    </row>
    <row r="15" spans="1:24" ht="15.75">
      <c r="A15" s="658">
        <v>2</v>
      </c>
      <c r="B15" s="658" t="s">
        <v>830</v>
      </c>
      <c r="C15" s="863">
        <v>1183</v>
      </c>
      <c r="D15" s="852">
        <v>1213</v>
      </c>
      <c r="E15" s="834">
        <v>70.98</v>
      </c>
      <c r="F15" s="834">
        <v>224.77</v>
      </c>
      <c r="G15" s="850">
        <v>295.75</v>
      </c>
      <c r="H15" s="851">
        <v>0</v>
      </c>
      <c r="I15" s="853">
        <v>0</v>
      </c>
      <c r="J15" s="850">
        <v>0</v>
      </c>
      <c r="K15" s="853">
        <v>56.949199999999998</v>
      </c>
      <c r="L15" s="853">
        <v>265.31079999999997</v>
      </c>
      <c r="M15" s="850">
        <f t="shared" ref="M15:M34" si="0">K15+L15</f>
        <v>322.26</v>
      </c>
      <c r="N15" s="853">
        <v>64.747200000000007</v>
      </c>
      <c r="O15" s="853">
        <v>205.03280000000004</v>
      </c>
      <c r="P15" s="850">
        <v>269.78000000000003</v>
      </c>
      <c r="Q15" s="850">
        <f t="shared" ref="Q15:Q34" si="1">H15+K15-N15</f>
        <v>-7.7980000000000089</v>
      </c>
      <c r="R15" s="850">
        <f t="shared" ref="R15:R34" si="2">I15+L15-O15</f>
        <v>60.277999999999935</v>
      </c>
      <c r="S15" s="850">
        <v>52.479999999999961</v>
      </c>
      <c r="T15" s="854" t="s">
        <v>889</v>
      </c>
      <c r="U15" s="854">
        <v>1213</v>
      </c>
      <c r="V15" s="854">
        <v>1213</v>
      </c>
      <c r="X15" s="943"/>
    </row>
    <row r="16" spans="1:24" ht="15.75">
      <c r="A16" s="658">
        <v>3</v>
      </c>
      <c r="B16" s="658" t="s">
        <v>831</v>
      </c>
      <c r="C16" s="864">
        <v>513</v>
      </c>
      <c r="D16" s="854">
        <v>512</v>
      </c>
      <c r="E16" s="834">
        <v>30.78</v>
      </c>
      <c r="F16" s="834">
        <v>97.47</v>
      </c>
      <c r="G16" s="850">
        <v>128.25</v>
      </c>
      <c r="H16" s="851">
        <v>0</v>
      </c>
      <c r="I16" s="853">
        <v>0</v>
      </c>
      <c r="J16" s="850">
        <v>0</v>
      </c>
      <c r="K16" s="853">
        <v>25.5</v>
      </c>
      <c r="L16" s="853">
        <v>103.21</v>
      </c>
      <c r="M16" s="850">
        <f t="shared" si="0"/>
        <v>128.70999999999998</v>
      </c>
      <c r="N16" s="853">
        <v>40.170339599999998</v>
      </c>
      <c r="O16" s="853">
        <v>127.20607539999999</v>
      </c>
      <c r="P16" s="850">
        <v>167.37641499999998</v>
      </c>
      <c r="Q16" s="850">
        <f t="shared" si="1"/>
        <v>-14.670339599999998</v>
      </c>
      <c r="R16" s="850">
        <f t="shared" si="2"/>
        <v>-23.996075399999995</v>
      </c>
      <c r="S16" s="850">
        <v>-38.666415000000001</v>
      </c>
      <c r="T16" s="854" t="s">
        <v>898</v>
      </c>
      <c r="U16" s="854">
        <v>512</v>
      </c>
      <c r="V16" s="854">
        <v>512</v>
      </c>
      <c r="X16" s="943"/>
    </row>
    <row r="17" spans="1:24" ht="15.75">
      <c r="A17" s="658">
        <v>4</v>
      </c>
      <c r="B17" s="658" t="s">
        <v>832</v>
      </c>
      <c r="C17" s="864">
        <v>932</v>
      </c>
      <c r="D17" s="854">
        <v>929</v>
      </c>
      <c r="E17" s="834">
        <v>55.92</v>
      </c>
      <c r="F17" s="834">
        <v>177.08</v>
      </c>
      <c r="G17" s="850">
        <v>233</v>
      </c>
      <c r="H17" s="851">
        <v>0</v>
      </c>
      <c r="I17" s="853">
        <v>0</v>
      </c>
      <c r="J17" s="850">
        <v>0</v>
      </c>
      <c r="K17" s="851">
        <v>63.699200000000005</v>
      </c>
      <c r="L17" s="851">
        <v>159.41079999999999</v>
      </c>
      <c r="M17" s="850">
        <f t="shared" si="0"/>
        <v>223.11</v>
      </c>
      <c r="N17" s="851">
        <v>50.952674400000006</v>
      </c>
      <c r="O17" s="851">
        <v>161.35013560000002</v>
      </c>
      <c r="P17" s="850">
        <v>212.30281000000002</v>
      </c>
      <c r="Q17" s="850">
        <f t="shared" si="1"/>
        <v>12.746525599999998</v>
      </c>
      <c r="R17" s="850">
        <f t="shared" si="2"/>
        <v>-1.939335600000021</v>
      </c>
      <c r="S17" s="850">
        <v>10.807189999999991</v>
      </c>
      <c r="T17" s="854" t="s">
        <v>889</v>
      </c>
      <c r="U17" s="854">
        <v>929</v>
      </c>
      <c r="V17" s="854">
        <v>929</v>
      </c>
      <c r="X17" s="943"/>
    </row>
    <row r="18" spans="1:24" ht="15.75">
      <c r="A18" s="658">
        <v>5</v>
      </c>
      <c r="B18" s="658" t="s">
        <v>833</v>
      </c>
      <c r="C18" s="864">
        <v>643</v>
      </c>
      <c r="D18" s="854">
        <v>631</v>
      </c>
      <c r="E18" s="834">
        <v>38.58</v>
      </c>
      <c r="F18" s="834">
        <v>122.17</v>
      </c>
      <c r="G18" s="850">
        <v>160.75</v>
      </c>
      <c r="H18" s="851">
        <v>0</v>
      </c>
      <c r="I18" s="853">
        <v>0</v>
      </c>
      <c r="J18" s="850">
        <v>0</v>
      </c>
      <c r="K18" s="853">
        <v>51.37</v>
      </c>
      <c r="L18" s="853">
        <v>105.35</v>
      </c>
      <c r="M18" s="850">
        <f t="shared" si="0"/>
        <v>156.72</v>
      </c>
      <c r="N18" s="853">
        <v>39.736800000000002</v>
      </c>
      <c r="O18" s="853">
        <v>125.83320000000001</v>
      </c>
      <c r="P18" s="850">
        <v>165.57</v>
      </c>
      <c r="Q18" s="850">
        <f t="shared" si="1"/>
        <v>11.633199999999995</v>
      </c>
      <c r="R18" s="850">
        <f t="shared" si="2"/>
        <v>-20.483200000000011</v>
      </c>
      <c r="S18" s="850">
        <v>-8.8499999999999943</v>
      </c>
      <c r="T18" s="854" t="s">
        <v>890</v>
      </c>
      <c r="U18" s="854">
        <v>631</v>
      </c>
      <c r="V18" s="854">
        <v>631</v>
      </c>
      <c r="X18" s="943"/>
    </row>
    <row r="19" spans="1:24" ht="25.5">
      <c r="A19" s="658">
        <v>6</v>
      </c>
      <c r="B19" s="658" t="s">
        <v>834</v>
      </c>
      <c r="C19" s="864">
        <v>1218</v>
      </c>
      <c r="D19" s="726">
        <v>1223</v>
      </c>
      <c r="E19" s="834">
        <v>73.08</v>
      </c>
      <c r="F19" s="834">
        <v>231.42</v>
      </c>
      <c r="G19" s="850">
        <v>304.5</v>
      </c>
      <c r="H19" s="851">
        <v>0</v>
      </c>
      <c r="I19" s="726">
        <v>0</v>
      </c>
      <c r="J19" s="850">
        <v>0</v>
      </c>
      <c r="K19" s="726">
        <v>85.45</v>
      </c>
      <c r="L19" s="726">
        <v>245.97</v>
      </c>
      <c r="M19" s="850">
        <f t="shared" si="0"/>
        <v>331.42</v>
      </c>
      <c r="N19" s="726">
        <v>95.978399999999993</v>
      </c>
      <c r="O19" s="726">
        <v>303.93159999999995</v>
      </c>
      <c r="P19" s="850">
        <v>399.90999999999997</v>
      </c>
      <c r="Q19" s="850">
        <f t="shared" si="1"/>
        <v>-10.528399999999991</v>
      </c>
      <c r="R19" s="850">
        <f t="shared" si="2"/>
        <v>-57.961599999999947</v>
      </c>
      <c r="S19" s="850">
        <v>-68.489999999999952</v>
      </c>
      <c r="T19" s="855" t="s">
        <v>878</v>
      </c>
      <c r="U19" s="726">
        <v>1223</v>
      </c>
      <c r="V19" s="726">
        <v>1223</v>
      </c>
      <c r="X19" s="943"/>
    </row>
    <row r="20" spans="1:24" ht="25.5">
      <c r="A20" s="658">
        <v>7</v>
      </c>
      <c r="B20" s="658" t="s">
        <v>835</v>
      </c>
      <c r="C20" s="864">
        <v>633</v>
      </c>
      <c r="D20" s="852">
        <v>622</v>
      </c>
      <c r="E20" s="834">
        <v>37.979999999999997</v>
      </c>
      <c r="F20" s="834">
        <v>120.27</v>
      </c>
      <c r="G20" s="850">
        <v>158.25</v>
      </c>
      <c r="H20" s="851">
        <v>0</v>
      </c>
      <c r="I20" s="853">
        <v>0</v>
      </c>
      <c r="J20" s="850">
        <v>0</v>
      </c>
      <c r="K20" s="853">
        <v>24.9</v>
      </c>
      <c r="L20" s="853">
        <v>99.829999999999984</v>
      </c>
      <c r="M20" s="850">
        <f t="shared" si="0"/>
        <v>124.72999999999999</v>
      </c>
      <c r="N20" s="853">
        <v>29.935199999999998</v>
      </c>
      <c r="O20" s="853">
        <v>94.794799999999995</v>
      </c>
      <c r="P20" s="850">
        <v>124.72999999999999</v>
      </c>
      <c r="Q20" s="850">
        <f t="shared" si="1"/>
        <v>-5.0351999999999997</v>
      </c>
      <c r="R20" s="850">
        <f t="shared" si="2"/>
        <v>5.035199999999989</v>
      </c>
      <c r="S20" s="850">
        <v>0</v>
      </c>
      <c r="T20" s="854" t="s">
        <v>876</v>
      </c>
      <c r="U20" s="854">
        <v>622</v>
      </c>
      <c r="V20" s="854">
        <v>622</v>
      </c>
      <c r="X20" s="943"/>
    </row>
    <row r="21" spans="1:24" ht="25.5">
      <c r="A21" s="658">
        <v>8</v>
      </c>
      <c r="B21" s="658" t="s">
        <v>836</v>
      </c>
      <c r="C21" s="864">
        <v>1050</v>
      </c>
      <c r="D21" s="852">
        <v>1050</v>
      </c>
      <c r="E21" s="834">
        <v>63</v>
      </c>
      <c r="F21" s="834">
        <v>199.5</v>
      </c>
      <c r="G21" s="850">
        <v>262.5</v>
      </c>
      <c r="H21" s="851">
        <v>0</v>
      </c>
      <c r="I21" s="853">
        <v>0</v>
      </c>
      <c r="J21" s="850">
        <v>0</v>
      </c>
      <c r="K21" s="853">
        <v>51.12</v>
      </c>
      <c r="L21" s="853">
        <v>129.99</v>
      </c>
      <c r="M21" s="850">
        <f t="shared" si="0"/>
        <v>181.11</v>
      </c>
      <c r="N21" s="853">
        <v>38.1</v>
      </c>
      <c r="O21" s="853">
        <v>120.65</v>
      </c>
      <c r="P21" s="850">
        <v>158.75</v>
      </c>
      <c r="Q21" s="850">
        <f t="shared" si="1"/>
        <v>13.019999999999996</v>
      </c>
      <c r="R21" s="850">
        <f t="shared" si="2"/>
        <v>9.3400000000000034</v>
      </c>
      <c r="S21" s="850">
        <v>0</v>
      </c>
      <c r="T21" s="854" t="s">
        <v>873</v>
      </c>
      <c r="U21" s="854">
        <v>1050</v>
      </c>
      <c r="V21" s="854">
        <v>1050</v>
      </c>
      <c r="X21" s="943"/>
    </row>
    <row r="22" spans="1:24" ht="15.75">
      <c r="A22" s="658">
        <v>9</v>
      </c>
      <c r="B22" s="658" t="s">
        <v>837</v>
      </c>
      <c r="C22" s="864">
        <v>882</v>
      </c>
      <c r="D22" s="854">
        <v>899</v>
      </c>
      <c r="E22" s="834">
        <v>52.92</v>
      </c>
      <c r="F22" s="834">
        <v>167.58</v>
      </c>
      <c r="G22" s="850">
        <v>220.5</v>
      </c>
      <c r="H22" s="851">
        <v>0</v>
      </c>
      <c r="I22" s="853">
        <v>0</v>
      </c>
      <c r="J22" s="850">
        <v>0</v>
      </c>
      <c r="K22" s="853">
        <v>46.480000000000004</v>
      </c>
      <c r="L22" s="853">
        <v>215.6</v>
      </c>
      <c r="M22" s="850">
        <f t="shared" si="0"/>
        <v>262.08</v>
      </c>
      <c r="N22" s="853">
        <v>48.335999999999999</v>
      </c>
      <c r="O22" s="851">
        <v>153.06399999999999</v>
      </c>
      <c r="P22" s="850">
        <v>201.39999999999998</v>
      </c>
      <c r="Q22" s="850">
        <f t="shared" si="1"/>
        <v>-1.8559999999999945</v>
      </c>
      <c r="R22" s="850">
        <f t="shared" si="2"/>
        <v>62.536000000000001</v>
      </c>
      <c r="S22" s="850">
        <v>60.680000000000007</v>
      </c>
      <c r="T22" s="854"/>
      <c r="U22" s="854">
        <v>899</v>
      </c>
      <c r="V22" s="854">
        <v>899</v>
      </c>
      <c r="X22" s="943"/>
    </row>
    <row r="23" spans="1:24" ht="15.75">
      <c r="A23" s="658">
        <v>10</v>
      </c>
      <c r="B23" s="658" t="s">
        <v>838</v>
      </c>
      <c r="C23" s="864">
        <v>1127</v>
      </c>
      <c r="D23" s="854">
        <v>1127</v>
      </c>
      <c r="E23" s="834">
        <v>67.62</v>
      </c>
      <c r="F23" s="834">
        <v>214.13</v>
      </c>
      <c r="G23" s="850">
        <v>281.75</v>
      </c>
      <c r="H23" s="851">
        <v>0</v>
      </c>
      <c r="I23" s="853">
        <v>0</v>
      </c>
      <c r="J23" s="850">
        <v>0</v>
      </c>
      <c r="K23" s="853">
        <v>65.610800000000012</v>
      </c>
      <c r="L23" s="853">
        <v>213.73920000000001</v>
      </c>
      <c r="M23" s="850">
        <f t="shared" si="0"/>
        <v>279.35000000000002</v>
      </c>
      <c r="N23" s="853">
        <v>68.59920000000001</v>
      </c>
      <c r="O23" s="853">
        <v>217.23080000000004</v>
      </c>
      <c r="P23" s="850">
        <v>285.83000000000004</v>
      </c>
      <c r="Q23" s="850">
        <f t="shared" si="1"/>
        <v>-2.9883999999999986</v>
      </c>
      <c r="R23" s="850">
        <f t="shared" si="2"/>
        <v>-3.4916000000000338</v>
      </c>
      <c r="S23" s="850">
        <v>-6.4800000000000182</v>
      </c>
      <c r="T23" s="854" t="s">
        <v>879</v>
      </c>
      <c r="U23" s="854">
        <v>1127</v>
      </c>
      <c r="V23" s="854">
        <v>1127</v>
      </c>
      <c r="X23" s="943"/>
    </row>
    <row r="24" spans="1:24" ht="15.75">
      <c r="A24" s="658">
        <v>11</v>
      </c>
      <c r="B24" s="658" t="s">
        <v>839</v>
      </c>
      <c r="C24" s="864">
        <v>480</v>
      </c>
      <c r="D24" s="854">
        <v>553</v>
      </c>
      <c r="E24" s="834">
        <v>28.8</v>
      </c>
      <c r="F24" s="834">
        <v>91.2</v>
      </c>
      <c r="G24" s="850">
        <v>120</v>
      </c>
      <c r="H24" s="851">
        <v>0</v>
      </c>
      <c r="I24" s="853">
        <v>0</v>
      </c>
      <c r="J24" s="850">
        <v>0</v>
      </c>
      <c r="K24" s="853">
        <v>24.44</v>
      </c>
      <c r="L24" s="853">
        <v>165.56</v>
      </c>
      <c r="M24" s="850">
        <f t="shared" si="0"/>
        <v>190</v>
      </c>
      <c r="N24" s="853">
        <v>26.866800000000001</v>
      </c>
      <c r="O24" s="853">
        <v>85.078199999999995</v>
      </c>
      <c r="P24" s="850">
        <v>111.94499999999999</v>
      </c>
      <c r="Q24" s="850">
        <f t="shared" si="1"/>
        <v>-2.4268000000000001</v>
      </c>
      <c r="R24" s="850">
        <f t="shared" si="2"/>
        <v>80.481800000000007</v>
      </c>
      <c r="S24" s="850">
        <v>78.055000000000007</v>
      </c>
      <c r="T24" s="854" t="s">
        <v>890</v>
      </c>
      <c r="U24" s="854">
        <v>553</v>
      </c>
      <c r="V24" s="854">
        <v>553</v>
      </c>
      <c r="X24" s="943"/>
    </row>
    <row r="25" spans="1:24" ht="15" customHeight="1">
      <c r="A25" s="658">
        <v>12</v>
      </c>
      <c r="B25" s="658" t="s">
        <v>869</v>
      </c>
      <c r="C25" s="864">
        <v>852</v>
      </c>
      <c r="D25" s="726">
        <v>829</v>
      </c>
      <c r="E25" s="834">
        <v>51.12</v>
      </c>
      <c r="F25" s="834">
        <v>161.88</v>
      </c>
      <c r="G25" s="850">
        <v>213</v>
      </c>
      <c r="H25" s="851">
        <v>0</v>
      </c>
      <c r="I25" s="856">
        <v>0</v>
      </c>
      <c r="J25" s="850">
        <v>0</v>
      </c>
      <c r="K25" s="726">
        <v>67.42</v>
      </c>
      <c r="L25" s="726">
        <v>150.47999999999999</v>
      </c>
      <c r="M25" s="850">
        <f t="shared" si="0"/>
        <v>217.89999999999998</v>
      </c>
      <c r="N25" s="726">
        <v>50.782800000000002</v>
      </c>
      <c r="O25" s="726">
        <v>160.81219999999999</v>
      </c>
      <c r="P25" s="850">
        <v>211.595</v>
      </c>
      <c r="Q25" s="850">
        <f t="shared" si="1"/>
        <v>16.6372</v>
      </c>
      <c r="R25" s="850">
        <f t="shared" si="2"/>
        <v>-10.3322</v>
      </c>
      <c r="S25" s="850">
        <v>6.3049999999999784</v>
      </c>
      <c r="T25" s="761" t="s">
        <v>894</v>
      </c>
      <c r="U25" s="726">
        <v>829</v>
      </c>
      <c r="V25" s="726">
        <v>829</v>
      </c>
      <c r="X25" s="943"/>
    </row>
    <row r="26" spans="1:24" ht="15.75">
      <c r="A26" s="658">
        <v>13</v>
      </c>
      <c r="B26" s="658" t="s">
        <v>841</v>
      </c>
      <c r="C26" s="864">
        <v>1610</v>
      </c>
      <c r="D26" s="835">
        <v>1624</v>
      </c>
      <c r="E26" s="834">
        <v>96.6</v>
      </c>
      <c r="F26" s="834">
        <v>305.89999999999998</v>
      </c>
      <c r="G26" s="850">
        <v>402.5</v>
      </c>
      <c r="H26" s="851">
        <v>0</v>
      </c>
      <c r="I26" s="856">
        <v>0</v>
      </c>
      <c r="J26" s="850">
        <v>0</v>
      </c>
      <c r="K26" s="835">
        <v>76.23</v>
      </c>
      <c r="L26" s="856">
        <v>293</v>
      </c>
      <c r="M26" s="850">
        <f t="shared" si="0"/>
        <v>369.23</v>
      </c>
      <c r="N26" s="856">
        <v>67.512</v>
      </c>
      <c r="O26" s="856">
        <v>213.78800000000001</v>
      </c>
      <c r="P26" s="850">
        <v>281.3</v>
      </c>
      <c r="Q26" s="850">
        <f t="shared" si="1"/>
        <v>8.7180000000000035</v>
      </c>
      <c r="R26" s="850">
        <f t="shared" si="2"/>
        <v>79.211999999999989</v>
      </c>
      <c r="S26" s="850">
        <v>87.93</v>
      </c>
      <c r="T26" s="854" t="s">
        <v>890</v>
      </c>
      <c r="U26" s="854">
        <v>1624</v>
      </c>
      <c r="V26" s="854">
        <v>1624</v>
      </c>
      <c r="X26" s="943"/>
    </row>
    <row r="27" spans="1:24" ht="13.5" customHeight="1">
      <c r="A27" s="658">
        <v>14</v>
      </c>
      <c r="B27" s="658" t="s">
        <v>842</v>
      </c>
      <c r="C27" s="864">
        <v>721</v>
      </c>
      <c r="D27" s="726">
        <v>629</v>
      </c>
      <c r="E27" s="834">
        <v>43.26</v>
      </c>
      <c r="F27" s="834">
        <v>136.99</v>
      </c>
      <c r="G27" s="850">
        <v>180.25</v>
      </c>
      <c r="H27" s="851">
        <v>0</v>
      </c>
      <c r="I27" s="851">
        <v>0</v>
      </c>
      <c r="J27" s="850">
        <v>0</v>
      </c>
      <c r="K27" s="851">
        <v>48.010000000000005</v>
      </c>
      <c r="L27" s="851">
        <v>132.37</v>
      </c>
      <c r="M27" s="850">
        <f t="shared" si="0"/>
        <v>180.38</v>
      </c>
      <c r="N27" s="851">
        <v>47.169600000000003</v>
      </c>
      <c r="O27" s="851">
        <v>149.37040000000002</v>
      </c>
      <c r="P27" s="850">
        <v>196.54000000000002</v>
      </c>
      <c r="Q27" s="850">
        <f t="shared" si="1"/>
        <v>0.84040000000000248</v>
      </c>
      <c r="R27" s="850">
        <f t="shared" si="2"/>
        <v>-17.000400000000013</v>
      </c>
      <c r="S27" s="850">
        <v>-16.160000000000025</v>
      </c>
      <c r="T27" s="761" t="s">
        <v>895</v>
      </c>
      <c r="U27" s="761">
        <v>629</v>
      </c>
      <c r="V27" s="761">
        <v>629</v>
      </c>
      <c r="X27" s="943"/>
    </row>
    <row r="28" spans="1:24" ht="15.75">
      <c r="A28" s="658">
        <v>15</v>
      </c>
      <c r="B28" s="658" t="s">
        <v>843</v>
      </c>
      <c r="C28" s="864">
        <v>580</v>
      </c>
      <c r="D28" s="726">
        <v>587</v>
      </c>
      <c r="E28" s="834">
        <v>34.799999999999997</v>
      </c>
      <c r="F28" s="834">
        <v>110.2</v>
      </c>
      <c r="G28" s="850">
        <v>145</v>
      </c>
      <c r="H28" s="851">
        <v>0</v>
      </c>
      <c r="I28" s="726">
        <v>0</v>
      </c>
      <c r="J28" s="850">
        <v>0</v>
      </c>
      <c r="K28" s="726">
        <v>24.91</v>
      </c>
      <c r="L28" s="726">
        <v>136.4</v>
      </c>
      <c r="M28" s="850">
        <f t="shared" si="0"/>
        <v>161.31</v>
      </c>
      <c r="N28" s="726">
        <v>42.96</v>
      </c>
      <c r="O28" s="726">
        <v>136.04</v>
      </c>
      <c r="P28" s="850">
        <v>179</v>
      </c>
      <c r="Q28" s="850">
        <f t="shared" si="1"/>
        <v>-18.05</v>
      </c>
      <c r="R28" s="850">
        <f t="shared" si="2"/>
        <v>0.36000000000001364</v>
      </c>
      <c r="S28" s="850">
        <v>-17.689999999999998</v>
      </c>
      <c r="T28" s="726">
        <v>587</v>
      </c>
      <c r="U28" s="726">
        <v>587</v>
      </c>
      <c r="V28" s="726">
        <v>587</v>
      </c>
      <c r="X28" s="943"/>
    </row>
    <row r="29" spans="1:24" ht="15.75">
      <c r="A29" s="658">
        <v>16</v>
      </c>
      <c r="B29" s="658" t="s">
        <v>844</v>
      </c>
      <c r="C29" s="864">
        <v>696</v>
      </c>
      <c r="D29" s="835">
        <v>668</v>
      </c>
      <c r="E29" s="834">
        <v>41.76</v>
      </c>
      <c r="F29" s="834">
        <v>132.24</v>
      </c>
      <c r="G29" s="850">
        <v>174</v>
      </c>
      <c r="H29" s="851">
        <v>0</v>
      </c>
      <c r="I29" s="856">
        <v>0</v>
      </c>
      <c r="J29" s="850">
        <v>0</v>
      </c>
      <c r="K29" s="856">
        <v>44.65</v>
      </c>
      <c r="L29" s="856">
        <v>133.5</v>
      </c>
      <c r="M29" s="850">
        <f t="shared" si="0"/>
        <v>178.15</v>
      </c>
      <c r="N29" s="856">
        <v>39.72</v>
      </c>
      <c r="O29" s="856">
        <v>125.78</v>
      </c>
      <c r="P29" s="850">
        <v>165.5</v>
      </c>
      <c r="Q29" s="850">
        <f t="shared" si="1"/>
        <v>4.93</v>
      </c>
      <c r="R29" s="850">
        <f t="shared" si="2"/>
        <v>7.7199999999999989</v>
      </c>
      <c r="S29" s="850">
        <v>12.650000000000006</v>
      </c>
      <c r="T29" s="854" t="s">
        <v>903</v>
      </c>
      <c r="U29" s="854">
        <v>668</v>
      </c>
      <c r="V29" s="854">
        <v>668</v>
      </c>
      <c r="X29" s="943"/>
    </row>
    <row r="30" spans="1:24" ht="16.5" customHeight="1">
      <c r="A30" s="658">
        <v>17</v>
      </c>
      <c r="B30" s="658" t="s">
        <v>845</v>
      </c>
      <c r="C30" s="864">
        <v>751</v>
      </c>
      <c r="D30" s="835">
        <v>748</v>
      </c>
      <c r="E30" s="834">
        <v>45.06</v>
      </c>
      <c r="F30" s="834">
        <v>142.69</v>
      </c>
      <c r="G30" s="850">
        <v>187.75</v>
      </c>
      <c r="H30" s="851">
        <v>0</v>
      </c>
      <c r="I30" s="856">
        <v>0</v>
      </c>
      <c r="J30" s="850">
        <v>0</v>
      </c>
      <c r="K30" s="856">
        <v>35.92</v>
      </c>
      <c r="L30" s="856">
        <v>138.41</v>
      </c>
      <c r="M30" s="850">
        <f t="shared" si="0"/>
        <v>174.32999999999998</v>
      </c>
      <c r="N30" s="856">
        <v>41.839199999999991</v>
      </c>
      <c r="O30" s="856">
        <v>132.49079999999998</v>
      </c>
      <c r="P30" s="850">
        <v>174.32999999999998</v>
      </c>
      <c r="Q30" s="850">
        <f t="shared" si="1"/>
        <v>-5.9191999999999894</v>
      </c>
      <c r="R30" s="850">
        <f t="shared" si="2"/>
        <v>5.9192000000000178</v>
      </c>
      <c r="S30" s="850">
        <v>0</v>
      </c>
      <c r="T30" s="854" t="s">
        <v>875</v>
      </c>
      <c r="U30" s="854">
        <v>748</v>
      </c>
      <c r="V30" s="854">
        <v>748</v>
      </c>
      <c r="X30" s="943"/>
    </row>
    <row r="31" spans="1:24" ht="15.75">
      <c r="A31" s="658">
        <v>18</v>
      </c>
      <c r="B31" s="658" t="s">
        <v>846</v>
      </c>
      <c r="C31" s="864">
        <v>553</v>
      </c>
      <c r="D31" s="835">
        <v>559</v>
      </c>
      <c r="E31" s="834">
        <v>33.18</v>
      </c>
      <c r="F31" s="834">
        <v>105.07</v>
      </c>
      <c r="G31" s="850">
        <v>138.25</v>
      </c>
      <c r="H31" s="851">
        <v>0</v>
      </c>
      <c r="I31" s="856">
        <v>0</v>
      </c>
      <c r="J31" s="850">
        <v>0</v>
      </c>
      <c r="K31" s="856">
        <v>23.180399999999999</v>
      </c>
      <c r="L31" s="835">
        <v>96.299599999999998</v>
      </c>
      <c r="M31" s="850">
        <f t="shared" si="0"/>
        <v>119.47999999999999</v>
      </c>
      <c r="N31" s="856">
        <v>20.145600000000002</v>
      </c>
      <c r="O31" s="856">
        <v>63.794400000000003</v>
      </c>
      <c r="P31" s="850">
        <v>83.94</v>
      </c>
      <c r="Q31" s="850">
        <f t="shared" si="1"/>
        <v>3.0347999999999971</v>
      </c>
      <c r="R31" s="850">
        <f t="shared" si="2"/>
        <v>32.505199999999995</v>
      </c>
      <c r="S31" s="850">
        <v>35.44</v>
      </c>
      <c r="T31" s="854">
        <v>0</v>
      </c>
      <c r="U31" s="854">
        <v>559</v>
      </c>
      <c r="V31" s="854">
        <v>559</v>
      </c>
      <c r="X31" s="943"/>
    </row>
    <row r="32" spans="1:24" ht="30.75" customHeight="1">
      <c r="A32" s="658">
        <v>19</v>
      </c>
      <c r="B32" s="658" t="s">
        <v>948</v>
      </c>
      <c r="C32" s="864">
        <v>1220</v>
      </c>
      <c r="D32" s="849">
        <v>1145</v>
      </c>
      <c r="E32" s="834">
        <v>73.2</v>
      </c>
      <c r="F32" s="834">
        <v>231.8</v>
      </c>
      <c r="G32" s="850">
        <v>305</v>
      </c>
      <c r="H32" s="851">
        <v>0</v>
      </c>
      <c r="I32" s="850">
        <v>0</v>
      </c>
      <c r="J32" s="850">
        <v>0</v>
      </c>
      <c r="K32" s="850">
        <v>75.1096</v>
      </c>
      <c r="L32" s="850">
        <v>230.7</v>
      </c>
      <c r="M32" s="850">
        <f t="shared" si="0"/>
        <v>305.80959999999999</v>
      </c>
      <c r="N32" s="850">
        <v>74.724000000000004</v>
      </c>
      <c r="O32" s="850">
        <v>236.626</v>
      </c>
      <c r="P32" s="850">
        <v>311.35000000000002</v>
      </c>
      <c r="Q32" s="850">
        <f t="shared" si="1"/>
        <v>0.38559999999999661</v>
      </c>
      <c r="R32" s="850">
        <f t="shared" si="2"/>
        <v>-5.9260000000000161</v>
      </c>
      <c r="S32" s="850">
        <v>-5.5404000000000337</v>
      </c>
      <c r="T32" s="854" t="s">
        <v>876</v>
      </c>
      <c r="U32" s="854">
        <v>1145</v>
      </c>
      <c r="V32" s="854">
        <v>1145</v>
      </c>
      <c r="X32" s="943"/>
    </row>
    <row r="33" spans="1:24" ht="15.75">
      <c r="A33" s="658">
        <v>20</v>
      </c>
      <c r="B33" s="658" t="s">
        <v>848</v>
      </c>
      <c r="C33" s="864">
        <v>882</v>
      </c>
      <c r="D33" s="835">
        <v>888</v>
      </c>
      <c r="E33" s="834">
        <v>52.92</v>
      </c>
      <c r="F33" s="834">
        <v>167.58</v>
      </c>
      <c r="G33" s="850">
        <v>220.5</v>
      </c>
      <c r="H33" s="851">
        <v>0</v>
      </c>
      <c r="I33" s="856">
        <v>0</v>
      </c>
      <c r="J33" s="850">
        <v>0</v>
      </c>
      <c r="K33" s="856">
        <v>54.468400000000003</v>
      </c>
      <c r="L33" s="856">
        <v>186.46</v>
      </c>
      <c r="M33" s="850">
        <f t="shared" si="0"/>
        <v>240.92840000000001</v>
      </c>
      <c r="N33" s="856">
        <v>50.798400000000001</v>
      </c>
      <c r="O33" s="856">
        <v>160.86160000000001</v>
      </c>
      <c r="P33" s="850">
        <v>211.66000000000003</v>
      </c>
      <c r="Q33" s="850">
        <f t="shared" si="1"/>
        <v>3.6700000000000017</v>
      </c>
      <c r="R33" s="850">
        <f t="shared" si="2"/>
        <v>25.598399999999998</v>
      </c>
      <c r="S33" s="850">
        <v>29.268399999999986</v>
      </c>
      <c r="T33" s="854" t="s">
        <v>1020</v>
      </c>
      <c r="U33" s="854">
        <v>888</v>
      </c>
      <c r="V33" s="854">
        <v>888</v>
      </c>
      <c r="X33" s="943"/>
    </row>
    <row r="34" spans="1:24" ht="15.75">
      <c r="A34" s="658">
        <v>21</v>
      </c>
      <c r="B34" s="658" t="s">
        <v>849</v>
      </c>
      <c r="C34" s="864">
        <v>1154</v>
      </c>
      <c r="D34" s="835">
        <v>1151</v>
      </c>
      <c r="E34" s="834">
        <v>69.239999999999995</v>
      </c>
      <c r="F34" s="834">
        <v>219.26</v>
      </c>
      <c r="G34" s="850">
        <v>288.5</v>
      </c>
      <c r="H34" s="851">
        <v>0</v>
      </c>
      <c r="I34" s="856">
        <v>0</v>
      </c>
      <c r="J34" s="850">
        <v>0</v>
      </c>
      <c r="K34" s="856">
        <v>60.5</v>
      </c>
      <c r="L34" s="856">
        <v>228.2</v>
      </c>
      <c r="M34" s="850">
        <f t="shared" si="0"/>
        <v>288.7</v>
      </c>
      <c r="N34" s="856">
        <v>72.448800000000006</v>
      </c>
      <c r="O34" s="856">
        <v>229.4212</v>
      </c>
      <c r="P34" s="850">
        <v>301.87</v>
      </c>
      <c r="Q34" s="850">
        <f t="shared" si="1"/>
        <v>-11.948800000000006</v>
      </c>
      <c r="R34" s="850">
        <f t="shared" si="2"/>
        <v>-1.2212000000000103</v>
      </c>
      <c r="S34" s="850">
        <v>-13.170000000000016</v>
      </c>
      <c r="T34" s="854" t="s">
        <v>890</v>
      </c>
      <c r="U34" s="854">
        <v>1151</v>
      </c>
      <c r="V34" s="854">
        <v>1151</v>
      </c>
      <c r="X34" s="943"/>
    </row>
    <row r="35" spans="1:24">
      <c r="A35" s="727" t="s">
        <v>15</v>
      </c>
      <c r="B35" s="725"/>
      <c r="C35" s="857">
        <f>SUM(C14:C34)</f>
        <v>18652</v>
      </c>
      <c r="D35" s="857">
        <f t="shared" ref="D35:U35" si="3">SUM(D14:D34)</f>
        <v>18556</v>
      </c>
      <c r="E35" s="857">
        <f t="shared" si="3"/>
        <v>1119.1199999999999</v>
      </c>
      <c r="F35" s="857">
        <f t="shared" si="3"/>
        <v>3543.88</v>
      </c>
      <c r="G35" s="911">
        <f t="shared" si="3"/>
        <v>4663</v>
      </c>
      <c r="H35" s="857">
        <f t="shared" si="3"/>
        <v>0</v>
      </c>
      <c r="I35" s="857">
        <f t="shared" si="3"/>
        <v>0</v>
      </c>
      <c r="J35" s="857">
        <f t="shared" si="3"/>
        <v>0</v>
      </c>
      <c r="K35" s="911">
        <f>SUM(K14:K34)</f>
        <v>1101.1191999999999</v>
      </c>
      <c r="L35" s="911">
        <f>SUM(L14:L34)</f>
        <v>3561.8787999999995</v>
      </c>
      <c r="M35" s="911">
        <f t="shared" si="3"/>
        <v>4662.9979999999996</v>
      </c>
      <c r="N35" s="857">
        <f t="shared" si="3"/>
        <v>1062.0178139999998</v>
      </c>
      <c r="O35" s="857">
        <f t="shared" si="3"/>
        <v>3363.0564110000014</v>
      </c>
      <c r="P35" s="911">
        <f t="shared" si="3"/>
        <v>4425.0742250000003</v>
      </c>
      <c r="Q35" s="911">
        <f>SUM(Q14:Q34)</f>
        <v>39.101386000000005</v>
      </c>
      <c r="R35" s="857">
        <f t="shared" si="3"/>
        <v>198.82238899999993</v>
      </c>
      <c r="S35" s="911">
        <f t="shared" si="3"/>
        <v>215.46377499999994</v>
      </c>
      <c r="T35" s="857">
        <f t="shared" si="3"/>
        <v>587</v>
      </c>
      <c r="U35" s="857">
        <f t="shared" si="3"/>
        <v>18556</v>
      </c>
      <c r="V35" s="857">
        <f t="shared" ref="V35" si="4">SUM(V14:V34)</f>
        <v>18556</v>
      </c>
    </row>
    <row r="38" spans="1:24" s="943" customFormat="1"/>
    <row r="40" spans="1:24" s="222" customFormat="1" ht="15.75" customHeight="1">
      <c r="A40" s="290" t="s">
        <v>18</v>
      </c>
      <c r="B40" s="836"/>
      <c r="C40" s="290"/>
      <c r="D40" s="290"/>
      <c r="E40" s="837"/>
      <c r="K40" s="838"/>
      <c r="L40" s="838"/>
      <c r="M40" s="847"/>
      <c r="N40" s="847"/>
      <c r="O40" s="847"/>
      <c r="P40" s="847"/>
      <c r="Q40" s="847"/>
    </row>
    <row r="41" spans="1:24" s="222" customFormat="1" ht="12.75" customHeight="1">
      <c r="A41" s="839"/>
      <c r="B41" s="840"/>
      <c r="C41" s="841"/>
      <c r="D41" s="841"/>
      <c r="E41" s="842"/>
      <c r="K41" s="843"/>
      <c r="L41" s="843"/>
      <c r="M41" s="847"/>
      <c r="N41" s="847"/>
      <c r="O41" s="847"/>
      <c r="P41" s="847"/>
      <c r="Q41" s="1086" t="s">
        <v>1061</v>
      </c>
      <c r="R41" s="1086"/>
      <c r="S41" s="1086"/>
      <c r="T41" s="1086"/>
      <c r="U41" s="1086"/>
    </row>
    <row r="42" spans="1:24" s="222" customFormat="1" ht="12.75" customHeight="1">
      <c r="A42" s="839"/>
      <c r="B42" s="840"/>
      <c r="C42" s="841"/>
      <c r="D42" s="841"/>
      <c r="E42" s="842"/>
      <c r="K42" s="843"/>
      <c r="L42" s="843"/>
      <c r="M42" s="847"/>
      <c r="N42" s="847"/>
      <c r="O42" s="847"/>
      <c r="P42" s="847"/>
      <c r="Q42" s="1086"/>
      <c r="R42" s="1086"/>
      <c r="S42" s="1086"/>
      <c r="T42" s="1086"/>
      <c r="U42" s="1086"/>
    </row>
    <row r="43" spans="1:24" s="222" customFormat="1" ht="12.75" customHeight="1">
      <c r="A43" s="844"/>
      <c r="B43" s="844"/>
      <c r="C43" s="844"/>
      <c r="D43" s="844"/>
      <c r="E43" s="844"/>
      <c r="K43" s="838"/>
      <c r="L43" s="838"/>
      <c r="M43" s="847"/>
      <c r="N43" s="847"/>
      <c r="O43" s="847"/>
      <c r="P43" s="847"/>
      <c r="Q43" s="1086"/>
      <c r="R43" s="1086"/>
      <c r="S43" s="1086"/>
      <c r="T43" s="1086"/>
      <c r="U43" s="1086"/>
    </row>
    <row r="44" spans="1:24" s="222" customFormat="1" ht="12.75" customHeight="1">
      <c r="Q44" s="1086"/>
      <c r="R44" s="1086"/>
      <c r="S44" s="1086"/>
      <c r="T44" s="1086"/>
      <c r="U44" s="1086"/>
    </row>
  </sheetData>
  <mergeCells count="19">
    <mergeCell ref="Q1:S1"/>
    <mergeCell ref="A3:Q3"/>
    <mergeCell ref="A8:S8"/>
    <mergeCell ref="P9:S9"/>
    <mergeCell ref="Q11:S11"/>
    <mergeCell ref="E11:G11"/>
    <mergeCell ref="A4:P4"/>
    <mergeCell ref="P10:S10"/>
    <mergeCell ref="A11:A12"/>
    <mergeCell ref="Q41:U44"/>
    <mergeCell ref="V11:V12"/>
    <mergeCell ref="C11:C12"/>
    <mergeCell ref="B11:B12"/>
    <mergeCell ref="N11:P11"/>
    <mergeCell ref="U11:U12"/>
    <mergeCell ref="T11:T12"/>
    <mergeCell ref="K11:M11"/>
    <mergeCell ref="D11:D12"/>
    <mergeCell ref="H11:J11"/>
  </mergeCells>
  <printOptions horizontalCentered="1"/>
  <pageMargins left="0.70866141732283472" right="0.70866141732283472" top="0.23622047244094491" bottom="0" header="0.31496062992125984" footer="0.31496062992125984"/>
  <pageSetup paperSize="5" scale="61" orientation="landscape" r:id="rId1"/>
</worksheet>
</file>

<file path=xl/worksheets/sheet26.xml><?xml version="1.0" encoding="utf-8"?>
<worksheet xmlns="http://schemas.openxmlformats.org/spreadsheetml/2006/main" xmlns:r="http://schemas.openxmlformats.org/officeDocument/2006/relationships">
  <sheetPr>
    <pageSetUpPr fitToPage="1"/>
  </sheetPr>
  <dimension ref="A1:V46"/>
  <sheetViews>
    <sheetView view="pageBreakPreview" topLeftCell="B25" zoomScale="64" zoomScaleNormal="80" zoomScaleSheetLayoutView="64" workbookViewId="0">
      <selection activeCell="J43" sqref="J43"/>
    </sheetView>
  </sheetViews>
  <sheetFormatPr defaultRowHeight="12.75"/>
  <cols>
    <col min="1" max="1" width="9.140625" style="232"/>
    <col min="2" max="2" width="11.5703125" style="232" customWidth="1"/>
    <col min="3" max="3" width="14.7109375" style="232" customWidth="1"/>
    <col min="4" max="4" width="11.140625" style="232" customWidth="1"/>
    <col min="5" max="5" width="12.42578125" style="232" customWidth="1"/>
    <col min="6" max="6" width="12" style="232" customWidth="1"/>
    <col min="7" max="7" width="13.140625" style="232" customWidth="1"/>
    <col min="8" max="9" width="9.28515625" style="232" bestFit="1" customWidth="1"/>
    <col min="10" max="10" width="14.5703125" style="232" customWidth="1"/>
    <col min="11" max="12" width="12.42578125" style="232" bestFit="1" customWidth="1"/>
    <col min="13" max="13" width="13.85546875" style="232" customWidth="1"/>
    <col min="14" max="16" width="12.42578125" style="232" bestFit="1" customWidth="1"/>
    <col min="17" max="17" width="16.7109375" style="232" customWidth="1"/>
    <col min="18" max="19" width="12.42578125" style="232" bestFit="1" customWidth="1"/>
    <col min="20" max="20" width="14.140625" style="232" customWidth="1"/>
    <col min="21" max="21" width="11.140625" style="232" customWidth="1"/>
    <col min="22" max="22" width="11.85546875" style="232" customWidth="1"/>
    <col min="23" max="16384" width="9.140625" style="232"/>
  </cols>
  <sheetData>
    <row r="1" spans="1:22" ht="15">
      <c r="Q1" s="1294" t="s">
        <v>206</v>
      </c>
      <c r="R1" s="1294"/>
      <c r="S1" s="1294"/>
    </row>
    <row r="3" spans="1:22" ht="15">
      <c r="A3" s="1295" t="s">
        <v>0</v>
      </c>
      <c r="B3" s="1295"/>
      <c r="C3" s="1295"/>
      <c r="D3" s="1295"/>
      <c r="E3" s="1295"/>
      <c r="F3" s="1295"/>
      <c r="G3" s="1295"/>
      <c r="H3" s="1295"/>
      <c r="I3" s="1295"/>
      <c r="J3" s="1295"/>
      <c r="K3" s="1295"/>
      <c r="L3" s="1295"/>
      <c r="M3" s="1295"/>
      <c r="N3" s="1295"/>
      <c r="O3" s="1295"/>
      <c r="P3" s="1295"/>
      <c r="Q3" s="1295"/>
    </row>
    <row r="4" spans="1:22" ht="20.25">
      <c r="A4" s="1300" t="s">
        <v>655</v>
      </c>
      <c r="B4" s="1300"/>
      <c r="C4" s="1300"/>
      <c r="D4" s="1300"/>
      <c r="E4" s="1300"/>
      <c r="F4" s="1300"/>
      <c r="G4" s="1300"/>
      <c r="H4" s="1300"/>
      <c r="I4" s="1300"/>
      <c r="J4" s="1300"/>
      <c r="K4" s="1300"/>
      <c r="L4" s="1300"/>
      <c r="M4" s="1300"/>
      <c r="N4" s="1300"/>
      <c r="O4" s="1300"/>
      <c r="P4" s="1300"/>
      <c r="Q4" s="829"/>
    </row>
    <row r="5" spans="1:22" ht="15.75">
      <c r="A5" s="1304" t="s">
        <v>967</v>
      </c>
      <c r="B5" s="1304"/>
      <c r="C5" s="1304"/>
      <c r="D5" s="1304"/>
      <c r="E5" s="1304"/>
      <c r="F5" s="1304"/>
      <c r="G5" s="1304"/>
      <c r="H5" s="1304"/>
      <c r="I5" s="1304"/>
      <c r="J5" s="1304"/>
      <c r="K5" s="1304"/>
      <c r="L5" s="1304"/>
      <c r="M5" s="1304"/>
      <c r="N5" s="1304"/>
      <c r="O5" s="1304"/>
      <c r="P5" s="1304"/>
      <c r="Q5" s="1304"/>
    </row>
    <row r="6" spans="1:22">
      <c r="A6" s="830"/>
      <c r="B6" s="830"/>
      <c r="C6" s="832"/>
      <c r="D6" s="830"/>
      <c r="E6" s="830"/>
      <c r="F6" s="830"/>
      <c r="G6" s="830"/>
      <c r="H6" s="830"/>
      <c r="I6" s="830"/>
      <c r="J6" s="830"/>
      <c r="K6" s="830"/>
      <c r="L6" s="830"/>
      <c r="M6" s="830"/>
      <c r="N6" s="830"/>
      <c r="O6" s="830"/>
      <c r="P6" s="830"/>
      <c r="Q6" s="830"/>
      <c r="U6" s="830"/>
    </row>
    <row r="7" spans="1:22" ht="15.75">
      <c r="A7" s="1296" t="s">
        <v>448</v>
      </c>
      <c r="B7" s="1296"/>
      <c r="C7" s="1296"/>
      <c r="D7" s="1296"/>
      <c r="E7" s="1296"/>
      <c r="F7" s="1296"/>
      <c r="G7" s="1296"/>
      <c r="H7" s="1296"/>
      <c r="I7" s="1296"/>
      <c r="J7" s="1296"/>
      <c r="K7" s="1296"/>
      <c r="L7" s="1296"/>
      <c r="M7" s="1296"/>
      <c r="N7" s="1296"/>
      <c r="O7" s="1296"/>
      <c r="P7" s="1296"/>
      <c r="Q7" s="1296"/>
      <c r="R7" s="1296"/>
      <c r="S7" s="1296"/>
    </row>
    <row r="8" spans="1:22" ht="15.75">
      <c r="A8" s="833"/>
      <c r="B8" s="775"/>
      <c r="C8" s="775"/>
      <c r="D8" s="775"/>
      <c r="E8" s="775"/>
      <c r="F8" s="775"/>
      <c r="G8" s="775"/>
      <c r="H8" s="775"/>
      <c r="I8" s="775"/>
      <c r="J8" s="775"/>
      <c r="K8" s="775"/>
      <c r="L8" s="775"/>
      <c r="M8" s="775"/>
      <c r="N8" s="775"/>
      <c r="O8" s="775"/>
      <c r="P8" s="1297" t="s">
        <v>225</v>
      </c>
      <c r="Q8" s="1297"/>
      <c r="R8" s="1297"/>
      <c r="S8" s="1297"/>
      <c r="U8" s="775"/>
    </row>
    <row r="9" spans="1:22">
      <c r="P9" s="1301" t="s">
        <v>1032</v>
      </c>
      <c r="Q9" s="1301"/>
      <c r="R9" s="1301"/>
      <c r="S9" s="1301"/>
    </row>
    <row r="10" spans="1:22" ht="28.5" customHeight="1">
      <c r="A10" s="1302" t="s">
        <v>20</v>
      </c>
      <c r="B10" s="1283" t="s">
        <v>204</v>
      </c>
      <c r="C10" s="1283" t="s">
        <v>382</v>
      </c>
      <c r="D10" s="1283" t="s">
        <v>492</v>
      </c>
      <c r="E10" s="1299" t="s">
        <v>685</v>
      </c>
      <c r="F10" s="1299"/>
      <c r="G10" s="1299"/>
      <c r="H10" s="1291" t="s">
        <v>684</v>
      </c>
      <c r="I10" s="1292"/>
      <c r="J10" s="1293"/>
      <c r="K10" s="1288" t="s">
        <v>384</v>
      </c>
      <c r="L10" s="1289"/>
      <c r="M10" s="1290"/>
      <c r="N10" s="1285" t="s">
        <v>154</v>
      </c>
      <c r="O10" s="1286"/>
      <c r="P10" s="1287"/>
      <c r="Q10" s="1298" t="s">
        <v>686</v>
      </c>
      <c r="R10" s="1298"/>
      <c r="S10" s="1298"/>
      <c r="T10" s="1283" t="s">
        <v>254</v>
      </c>
      <c r="U10" s="1283" t="s">
        <v>437</v>
      </c>
      <c r="V10" s="1283" t="s">
        <v>385</v>
      </c>
    </row>
    <row r="11" spans="1:22" ht="69" customHeight="1">
      <c r="A11" s="1303"/>
      <c r="B11" s="1284"/>
      <c r="C11" s="1284"/>
      <c r="D11" s="1284"/>
      <c r="E11" s="774" t="s">
        <v>176</v>
      </c>
      <c r="F11" s="774" t="s">
        <v>205</v>
      </c>
      <c r="G11" s="774" t="s">
        <v>15</v>
      </c>
      <c r="H11" s="774" t="s">
        <v>176</v>
      </c>
      <c r="I11" s="774" t="s">
        <v>205</v>
      </c>
      <c r="J11" s="774" t="s">
        <v>15</v>
      </c>
      <c r="K11" s="774" t="s">
        <v>176</v>
      </c>
      <c r="L11" s="774" t="s">
        <v>205</v>
      </c>
      <c r="M11" s="774" t="s">
        <v>15</v>
      </c>
      <c r="N11" s="774" t="s">
        <v>176</v>
      </c>
      <c r="O11" s="774" t="s">
        <v>205</v>
      </c>
      <c r="P11" s="774" t="s">
        <v>15</v>
      </c>
      <c r="Q11" s="774" t="s">
        <v>236</v>
      </c>
      <c r="R11" s="774" t="s">
        <v>216</v>
      </c>
      <c r="S11" s="774" t="s">
        <v>217</v>
      </c>
      <c r="T11" s="1284"/>
      <c r="U11" s="1284"/>
      <c r="V11" s="1284"/>
    </row>
    <row r="12" spans="1:22">
      <c r="A12" s="761">
        <v>1</v>
      </c>
      <c r="B12" s="778">
        <v>2</v>
      </c>
      <c r="C12" s="722">
        <v>3</v>
      </c>
      <c r="D12" s="761">
        <v>4</v>
      </c>
      <c r="E12" s="778">
        <v>5</v>
      </c>
      <c r="F12" s="722">
        <v>6</v>
      </c>
      <c r="G12" s="761">
        <v>7</v>
      </c>
      <c r="H12" s="778">
        <v>8</v>
      </c>
      <c r="I12" s="722">
        <v>9</v>
      </c>
      <c r="J12" s="761">
        <v>10</v>
      </c>
      <c r="K12" s="778">
        <v>11</v>
      </c>
      <c r="L12" s="722">
        <v>12</v>
      </c>
      <c r="M12" s="761">
        <v>13</v>
      </c>
      <c r="N12" s="778">
        <v>14</v>
      </c>
      <c r="O12" s="722">
        <v>15</v>
      </c>
      <c r="P12" s="761">
        <v>16</v>
      </c>
      <c r="Q12" s="778">
        <v>17</v>
      </c>
      <c r="R12" s="722">
        <v>18</v>
      </c>
      <c r="S12" s="761">
        <v>19</v>
      </c>
      <c r="T12" s="778">
        <v>20</v>
      </c>
      <c r="U12" s="761">
        <v>21</v>
      </c>
      <c r="V12" s="778">
        <v>22</v>
      </c>
    </row>
    <row r="13" spans="1:22" ht="15.75">
      <c r="A13" s="866">
        <v>1</v>
      </c>
      <c r="B13" s="866" t="s">
        <v>829</v>
      </c>
      <c r="C13" s="867">
        <v>640</v>
      </c>
      <c r="D13" s="868">
        <v>641</v>
      </c>
      <c r="E13" s="869">
        <v>38.4</v>
      </c>
      <c r="F13" s="869">
        <v>121.6</v>
      </c>
      <c r="G13" s="869">
        <v>160</v>
      </c>
      <c r="H13" s="869">
        <v>0</v>
      </c>
      <c r="I13" s="869">
        <v>0</v>
      </c>
      <c r="J13" s="869">
        <v>0</v>
      </c>
      <c r="K13" s="869">
        <v>38.4</v>
      </c>
      <c r="L13" s="869">
        <v>121.6</v>
      </c>
      <c r="M13" s="869">
        <v>160</v>
      </c>
      <c r="N13" s="869">
        <v>33.469200000000008</v>
      </c>
      <c r="O13" s="869">
        <v>105.9858</v>
      </c>
      <c r="P13" s="869">
        <v>139.45500000000001</v>
      </c>
      <c r="Q13" s="869">
        <f>H13+K13-N13</f>
        <v>4.9307999999999907</v>
      </c>
      <c r="R13" s="869">
        <f>I13+L13-O13</f>
        <v>15.614199999999997</v>
      </c>
      <c r="S13" s="869">
        <f>J13+M13-P13</f>
        <v>20.544999999999987</v>
      </c>
      <c r="T13" s="731" t="s">
        <v>889</v>
      </c>
      <c r="U13" s="870">
        <v>641</v>
      </c>
      <c r="V13" s="870">
        <v>641</v>
      </c>
    </row>
    <row r="14" spans="1:22" ht="15.75">
      <c r="A14" s="866">
        <v>2</v>
      </c>
      <c r="B14" s="868" t="s">
        <v>830</v>
      </c>
      <c r="C14" s="867">
        <v>902</v>
      </c>
      <c r="D14" s="872">
        <v>837</v>
      </c>
      <c r="E14" s="869">
        <v>54.12</v>
      </c>
      <c r="F14" s="869">
        <v>171.38</v>
      </c>
      <c r="G14" s="869">
        <v>225.5</v>
      </c>
      <c r="H14" s="869">
        <v>0</v>
      </c>
      <c r="I14" s="869">
        <v>0</v>
      </c>
      <c r="J14" s="869">
        <v>0</v>
      </c>
      <c r="K14" s="869">
        <v>54.12</v>
      </c>
      <c r="L14" s="869">
        <v>171.38</v>
      </c>
      <c r="M14" s="869">
        <v>225.5</v>
      </c>
      <c r="N14" s="869">
        <v>55.317599999999999</v>
      </c>
      <c r="O14" s="869">
        <v>175.17240000000001</v>
      </c>
      <c r="P14" s="869">
        <v>230.49</v>
      </c>
      <c r="Q14" s="869">
        <f t="shared" ref="Q14:Q33" si="0">H14+K14-N14</f>
        <v>-1.1976000000000013</v>
      </c>
      <c r="R14" s="869">
        <f t="shared" ref="R14:R33" si="1">I14+L14-O14</f>
        <v>-3.7924000000000149</v>
      </c>
      <c r="S14" s="869">
        <f t="shared" ref="S14:S33" si="2">J14+M14-P14</f>
        <v>-4.9900000000000091</v>
      </c>
      <c r="T14" s="873" t="s">
        <v>889</v>
      </c>
      <c r="U14" s="870">
        <v>837</v>
      </c>
      <c r="V14" s="870">
        <v>837</v>
      </c>
    </row>
    <row r="15" spans="1:22" ht="16.5" customHeight="1">
      <c r="A15" s="866">
        <v>3</v>
      </c>
      <c r="B15" s="866" t="s">
        <v>831</v>
      </c>
      <c r="C15" s="874">
        <v>246</v>
      </c>
      <c r="D15" s="869">
        <v>240</v>
      </c>
      <c r="E15" s="869">
        <v>14.76</v>
      </c>
      <c r="F15" s="869">
        <v>46.74</v>
      </c>
      <c r="G15" s="869">
        <v>61.5</v>
      </c>
      <c r="H15" s="869">
        <v>0</v>
      </c>
      <c r="I15" s="869">
        <v>0</v>
      </c>
      <c r="J15" s="869">
        <v>0</v>
      </c>
      <c r="K15" s="869">
        <v>14.76</v>
      </c>
      <c r="L15" s="869">
        <v>46.74</v>
      </c>
      <c r="M15" s="869">
        <v>61.5</v>
      </c>
      <c r="N15" s="869">
        <v>24.049276800000001</v>
      </c>
      <c r="O15" s="869">
        <v>76.156043199999999</v>
      </c>
      <c r="P15" s="869">
        <v>100.20532</v>
      </c>
      <c r="Q15" s="869">
        <f t="shared" si="0"/>
        <v>-9.2892768000000014</v>
      </c>
      <c r="R15" s="869">
        <f t="shared" si="1"/>
        <v>-29.416043199999997</v>
      </c>
      <c r="S15" s="869">
        <f t="shared" si="2"/>
        <v>-38.70532</v>
      </c>
      <c r="T15" s="873" t="s">
        <v>898</v>
      </c>
      <c r="U15" s="870">
        <v>240</v>
      </c>
      <c r="V15" s="870">
        <v>240</v>
      </c>
    </row>
    <row r="16" spans="1:22" ht="15.75">
      <c r="A16" s="866">
        <v>4</v>
      </c>
      <c r="B16" s="866" t="s">
        <v>832</v>
      </c>
      <c r="C16" s="874">
        <v>540</v>
      </c>
      <c r="D16" s="875">
        <v>545</v>
      </c>
      <c r="E16" s="869">
        <v>32.4</v>
      </c>
      <c r="F16" s="869">
        <v>102.6</v>
      </c>
      <c r="G16" s="869">
        <v>135</v>
      </c>
      <c r="H16" s="869">
        <v>0</v>
      </c>
      <c r="I16" s="869">
        <v>0</v>
      </c>
      <c r="J16" s="869">
        <v>0</v>
      </c>
      <c r="K16" s="871">
        <v>32.4</v>
      </c>
      <c r="L16" s="871">
        <v>102.6</v>
      </c>
      <c r="M16" s="869">
        <v>135</v>
      </c>
      <c r="N16" s="871">
        <v>31.672060800000008</v>
      </c>
      <c r="O16" s="871">
        <v>100.29485920000002</v>
      </c>
      <c r="P16" s="869">
        <v>131.96692000000002</v>
      </c>
      <c r="Q16" s="869">
        <f t="shared" si="0"/>
        <v>0.7279391999999909</v>
      </c>
      <c r="R16" s="869">
        <f t="shared" si="1"/>
        <v>2.3051407999999753</v>
      </c>
      <c r="S16" s="869">
        <f t="shared" si="2"/>
        <v>3.033079999999984</v>
      </c>
      <c r="T16" s="873" t="s">
        <v>898</v>
      </c>
      <c r="U16" s="731">
        <v>545</v>
      </c>
      <c r="V16" s="731">
        <v>545</v>
      </c>
    </row>
    <row r="17" spans="1:22" ht="15.75">
      <c r="A17" s="866">
        <v>5</v>
      </c>
      <c r="B17" s="866" t="s">
        <v>833</v>
      </c>
      <c r="C17" s="874">
        <v>300</v>
      </c>
      <c r="D17" s="868">
        <v>306</v>
      </c>
      <c r="E17" s="869">
        <v>18</v>
      </c>
      <c r="F17" s="869">
        <v>57</v>
      </c>
      <c r="G17" s="869">
        <v>75</v>
      </c>
      <c r="H17" s="869">
        <v>0</v>
      </c>
      <c r="I17" s="869">
        <v>0</v>
      </c>
      <c r="J17" s="869">
        <v>0</v>
      </c>
      <c r="K17" s="869">
        <v>18</v>
      </c>
      <c r="L17" s="869">
        <v>57</v>
      </c>
      <c r="M17" s="869">
        <v>75</v>
      </c>
      <c r="N17" s="869">
        <v>18.54</v>
      </c>
      <c r="O17" s="869">
        <v>58.71</v>
      </c>
      <c r="P17" s="869">
        <v>77.25</v>
      </c>
      <c r="Q17" s="869">
        <f t="shared" si="0"/>
        <v>-0.53999999999999915</v>
      </c>
      <c r="R17" s="869">
        <f t="shared" si="1"/>
        <v>-1.7100000000000009</v>
      </c>
      <c r="S17" s="869">
        <f t="shared" si="2"/>
        <v>-2.25</v>
      </c>
      <c r="T17" s="873" t="s">
        <v>890</v>
      </c>
      <c r="U17" s="870">
        <v>306</v>
      </c>
      <c r="V17" s="870">
        <v>306</v>
      </c>
    </row>
    <row r="18" spans="1:22" ht="30.75">
      <c r="A18" s="866">
        <v>6</v>
      </c>
      <c r="B18" s="866" t="s">
        <v>834</v>
      </c>
      <c r="C18" s="874">
        <v>845</v>
      </c>
      <c r="D18" s="731">
        <v>891</v>
      </c>
      <c r="E18" s="869">
        <v>50.7</v>
      </c>
      <c r="F18" s="869">
        <v>160.55000000000001</v>
      </c>
      <c r="G18" s="869">
        <v>211.25</v>
      </c>
      <c r="H18" s="869">
        <v>0</v>
      </c>
      <c r="I18" s="869">
        <v>0</v>
      </c>
      <c r="J18" s="869">
        <v>0</v>
      </c>
      <c r="K18" s="871">
        <v>50.7</v>
      </c>
      <c r="L18" s="731">
        <v>160.55000000000001</v>
      </c>
      <c r="M18" s="869">
        <v>211.25</v>
      </c>
      <c r="N18" s="731">
        <v>65.035200000000003</v>
      </c>
      <c r="O18" s="731">
        <v>205.94480000000001</v>
      </c>
      <c r="P18" s="869">
        <v>270.98</v>
      </c>
      <c r="Q18" s="869">
        <f t="shared" si="0"/>
        <v>-14.3352</v>
      </c>
      <c r="R18" s="869">
        <f t="shared" si="1"/>
        <v>-45.394800000000004</v>
      </c>
      <c r="S18" s="869">
        <f t="shared" si="2"/>
        <v>-59.730000000000018</v>
      </c>
      <c r="T18" s="873" t="s">
        <v>878</v>
      </c>
      <c r="U18" s="731">
        <v>891</v>
      </c>
      <c r="V18" s="731">
        <v>891</v>
      </c>
    </row>
    <row r="19" spans="1:22" ht="30.75">
      <c r="A19" s="866">
        <v>7</v>
      </c>
      <c r="B19" s="866" t="s">
        <v>835</v>
      </c>
      <c r="C19" s="874">
        <v>417</v>
      </c>
      <c r="D19" s="868">
        <v>416</v>
      </c>
      <c r="E19" s="869">
        <v>25.02</v>
      </c>
      <c r="F19" s="869">
        <v>79.23</v>
      </c>
      <c r="G19" s="869">
        <v>104.25</v>
      </c>
      <c r="H19" s="869">
        <v>0</v>
      </c>
      <c r="I19" s="869">
        <v>0</v>
      </c>
      <c r="J19" s="869">
        <v>0</v>
      </c>
      <c r="K19" s="869">
        <v>25.02</v>
      </c>
      <c r="L19" s="869">
        <v>79.23</v>
      </c>
      <c r="M19" s="869">
        <v>104.25</v>
      </c>
      <c r="N19" s="869">
        <v>19.440000000000001</v>
      </c>
      <c r="O19" s="869">
        <v>61.56</v>
      </c>
      <c r="P19" s="869">
        <v>81</v>
      </c>
      <c r="Q19" s="869">
        <f t="shared" si="0"/>
        <v>5.5799999999999983</v>
      </c>
      <c r="R19" s="869">
        <f t="shared" si="1"/>
        <v>17.670000000000002</v>
      </c>
      <c r="S19" s="869">
        <f t="shared" si="2"/>
        <v>23.25</v>
      </c>
      <c r="T19" s="873" t="s">
        <v>876</v>
      </c>
      <c r="U19" s="870">
        <v>416</v>
      </c>
      <c r="V19" s="870">
        <v>416</v>
      </c>
    </row>
    <row r="20" spans="1:22" ht="30.75">
      <c r="A20" s="866">
        <v>8</v>
      </c>
      <c r="B20" s="866" t="s">
        <v>836</v>
      </c>
      <c r="C20" s="874">
        <v>750</v>
      </c>
      <c r="D20" s="868">
        <v>750</v>
      </c>
      <c r="E20" s="869">
        <v>45</v>
      </c>
      <c r="F20" s="869">
        <v>142.5</v>
      </c>
      <c r="G20" s="869">
        <v>187.5</v>
      </c>
      <c r="H20" s="869">
        <v>0</v>
      </c>
      <c r="I20" s="869">
        <v>0</v>
      </c>
      <c r="J20" s="869">
        <v>0</v>
      </c>
      <c r="K20" s="876">
        <v>45</v>
      </c>
      <c r="L20" s="876">
        <v>142.5</v>
      </c>
      <c r="M20" s="869">
        <v>187.5</v>
      </c>
      <c r="N20" s="876">
        <v>20.685600000000001</v>
      </c>
      <c r="O20" s="876">
        <v>65.504400000000004</v>
      </c>
      <c r="P20" s="869">
        <v>86.19</v>
      </c>
      <c r="Q20" s="869">
        <f t="shared" si="0"/>
        <v>24.314399999999999</v>
      </c>
      <c r="R20" s="869">
        <f t="shared" si="1"/>
        <v>76.995599999999996</v>
      </c>
      <c r="S20" s="869">
        <f t="shared" si="2"/>
        <v>101.31</v>
      </c>
      <c r="T20" s="873" t="s">
        <v>873</v>
      </c>
      <c r="U20" s="877">
        <v>750</v>
      </c>
      <c r="V20" s="877">
        <v>750</v>
      </c>
    </row>
    <row r="21" spans="1:22" ht="15.75">
      <c r="A21" s="866">
        <v>9</v>
      </c>
      <c r="B21" s="866" t="s">
        <v>837</v>
      </c>
      <c r="C21" s="874">
        <v>567</v>
      </c>
      <c r="D21" s="868">
        <v>552</v>
      </c>
      <c r="E21" s="869">
        <v>34.020000000000003</v>
      </c>
      <c r="F21" s="869">
        <v>107.73</v>
      </c>
      <c r="G21" s="869">
        <v>141.75</v>
      </c>
      <c r="H21" s="869">
        <v>0</v>
      </c>
      <c r="I21" s="869">
        <v>0</v>
      </c>
      <c r="J21" s="869">
        <v>0</v>
      </c>
      <c r="K21" s="869">
        <v>34.020000000000003</v>
      </c>
      <c r="L21" s="869">
        <v>107.73</v>
      </c>
      <c r="M21" s="869">
        <v>141.75</v>
      </c>
      <c r="N21" s="869">
        <v>33.674399999999999</v>
      </c>
      <c r="O21" s="869">
        <v>106.6356</v>
      </c>
      <c r="P21" s="869">
        <v>140.31</v>
      </c>
      <c r="Q21" s="869">
        <f t="shared" si="0"/>
        <v>0.34560000000000457</v>
      </c>
      <c r="R21" s="869">
        <f t="shared" si="1"/>
        <v>1.0944000000000074</v>
      </c>
      <c r="S21" s="869">
        <f t="shared" si="2"/>
        <v>1.4399999999999977</v>
      </c>
      <c r="T21" s="873"/>
      <c r="U21" s="870">
        <v>552</v>
      </c>
      <c r="V21" s="870">
        <v>552</v>
      </c>
    </row>
    <row r="22" spans="1:22" ht="15.75">
      <c r="A22" s="866">
        <v>10</v>
      </c>
      <c r="B22" s="866" t="s">
        <v>838</v>
      </c>
      <c r="C22" s="874">
        <v>687</v>
      </c>
      <c r="D22" s="868">
        <v>695</v>
      </c>
      <c r="E22" s="869">
        <v>41.22</v>
      </c>
      <c r="F22" s="869">
        <v>130.53</v>
      </c>
      <c r="G22" s="869">
        <v>171.75</v>
      </c>
      <c r="H22" s="869">
        <v>0</v>
      </c>
      <c r="I22" s="869">
        <v>0</v>
      </c>
      <c r="J22" s="869">
        <v>0</v>
      </c>
      <c r="K22" s="869">
        <v>41.22</v>
      </c>
      <c r="L22" s="869">
        <v>130.53</v>
      </c>
      <c r="M22" s="869">
        <v>171.75</v>
      </c>
      <c r="N22" s="869">
        <v>43.070399999999992</v>
      </c>
      <c r="O22" s="869">
        <v>136.38959999999997</v>
      </c>
      <c r="P22" s="869">
        <v>179.45999999999998</v>
      </c>
      <c r="Q22" s="869">
        <f t="shared" si="0"/>
        <v>-1.8503999999999934</v>
      </c>
      <c r="R22" s="869">
        <f t="shared" si="1"/>
        <v>-5.8595999999999719</v>
      </c>
      <c r="S22" s="869">
        <f t="shared" si="2"/>
        <v>-7.7099999999999795</v>
      </c>
      <c r="T22" s="873" t="s">
        <v>879</v>
      </c>
      <c r="U22" s="870">
        <v>695</v>
      </c>
      <c r="V22" s="870">
        <v>695</v>
      </c>
    </row>
    <row r="23" spans="1:22" ht="31.5">
      <c r="A23" s="866">
        <v>11</v>
      </c>
      <c r="B23" s="866" t="s">
        <v>839</v>
      </c>
      <c r="C23" s="874">
        <v>492</v>
      </c>
      <c r="D23" s="868">
        <v>420</v>
      </c>
      <c r="E23" s="869">
        <v>29.52</v>
      </c>
      <c r="F23" s="869">
        <v>93.48</v>
      </c>
      <c r="G23" s="869">
        <v>123</v>
      </c>
      <c r="H23" s="869">
        <v>0</v>
      </c>
      <c r="I23" s="869">
        <v>0</v>
      </c>
      <c r="J23" s="869">
        <v>0</v>
      </c>
      <c r="K23" s="869">
        <v>29.52</v>
      </c>
      <c r="L23" s="869">
        <v>93.48</v>
      </c>
      <c r="M23" s="869">
        <v>123</v>
      </c>
      <c r="N23" s="869">
        <v>20.675999999999998</v>
      </c>
      <c r="O23" s="869">
        <v>65.474000000000004</v>
      </c>
      <c r="P23" s="869">
        <v>86.15</v>
      </c>
      <c r="Q23" s="869">
        <f t="shared" si="0"/>
        <v>8.8440000000000012</v>
      </c>
      <c r="R23" s="869">
        <f t="shared" si="1"/>
        <v>28.006</v>
      </c>
      <c r="S23" s="869">
        <f t="shared" si="2"/>
        <v>36.849999999999994</v>
      </c>
      <c r="T23" s="873" t="s">
        <v>890</v>
      </c>
      <c r="U23" s="870">
        <v>420</v>
      </c>
      <c r="V23" s="870">
        <v>420</v>
      </c>
    </row>
    <row r="24" spans="1:22" ht="31.5">
      <c r="A24" s="866">
        <v>12</v>
      </c>
      <c r="B24" s="866" t="s">
        <v>869</v>
      </c>
      <c r="C24" s="874">
        <v>532</v>
      </c>
      <c r="D24" s="878">
        <v>525</v>
      </c>
      <c r="E24" s="869">
        <v>31.92</v>
      </c>
      <c r="F24" s="869">
        <v>101.08</v>
      </c>
      <c r="G24" s="869">
        <v>133</v>
      </c>
      <c r="H24" s="869">
        <v>0</v>
      </c>
      <c r="I24" s="869">
        <v>0</v>
      </c>
      <c r="J24" s="869">
        <v>0</v>
      </c>
      <c r="K24" s="878">
        <v>31.92</v>
      </c>
      <c r="L24" s="878">
        <v>101.08</v>
      </c>
      <c r="M24" s="869">
        <v>133</v>
      </c>
      <c r="N24" s="878">
        <v>36.213599999999992</v>
      </c>
      <c r="O24" s="878">
        <v>114.6764</v>
      </c>
      <c r="P24" s="869">
        <v>150.88999999999999</v>
      </c>
      <c r="Q24" s="869">
        <f t="shared" si="0"/>
        <v>-4.2935999999999908</v>
      </c>
      <c r="R24" s="869">
        <f t="shared" si="1"/>
        <v>-13.596400000000003</v>
      </c>
      <c r="S24" s="869">
        <f t="shared" si="2"/>
        <v>-17.889999999999986</v>
      </c>
      <c r="T24" s="878" t="s">
        <v>894</v>
      </c>
      <c r="U24" s="878">
        <v>525</v>
      </c>
      <c r="V24" s="878">
        <v>525</v>
      </c>
    </row>
    <row r="25" spans="1:22" ht="15.75">
      <c r="A25" s="866">
        <v>13</v>
      </c>
      <c r="B25" s="866" t="s">
        <v>841</v>
      </c>
      <c r="C25" s="874">
        <v>777</v>
      </c>
      <c r="D25" s="868">
        <v>777</v>
      </c>
      <c r="E25" s="869">
        <v>46.62</v>
      </c>
      <c r="F25" s="869">
        <v>147.63</v>
      </c>
      <c r="G25" s="869">
        <v>194.25</v>
      </c>
      <c r="H25" s="869">
        <v>0</v>
      </c>
      <c r="I25" s="869">
        <v>0</v>
      </c>
      <c r="J25" s="869">
        <v>0</v>
      </c>
      <c r="K25" s="869">
        <v>46.62</v>
      </c>
      <c r="L25" s="869">
        <v>147.63</v>
      </c>
      <c r="M25" s="869">
        <v>194.25</v>
      </c>
      <c r="N25" s="869">
        <v>38.128799999999998</v>
      </c>
      <c r="O25" s="869">
        <v>120.74120000000001</v>
      </c>
      <c r="P25" s="869">
        <v>158.87</v>
      </c>
      <c r="Q25" s="869">
        <f t="shared" si="0"/>
        <v>8.4911999999999992</v>
      </c>
      <c r="R25" s="869">
        <f t="shared" si="1"/>
        <v>26.888799999999989</v>
      </c>
      <c r="S25" s="869">
        <f t="shared" si="2"/>
        <v>35.379999999999995</v>
      </c>
      <c r="T25" s="873" t="s">
        <v>890</v>
      </c>
      <c r="U25" s="870">
        <v>777</v>
      </c>
      <c r="V25" s="870">
        <v>777</v>
      </c>
    </row>
    <row r="26" spans="1:22" ht="15.75">
      <c r="A26" s="866">
        <v>14</v>
      </c>
      <c r="B26" s="866" t="s">
        <v>842</v>
      </c>
      <c r="C26" s="874">
        <v>354</v>
      </c>
      <c r="D26" s="868">
        <v>352</v>
      </c>
      <c r="E26" s="869">
        <v>21.24</v>
      </c>
      <c r="F26" s="869">
        <v>67.260000000000005</v>
      </c>
      <c r="G26" s="869">
        <v>88.5</v>
      </c>
      <c r="H26" s="869">
        <v>0</v>
      </c>
      <c r="I26" s="869">
        <v>0</v>
      </c>
      <c r="J26" s="869">
        <v>0</v>
      </c>
      <c r="K26" s="869">
        <v>21.24</v>
      </c>
      <c r="L26" s="869">
        <v>67.260000000000005</v>
      </c>
      <c r="M26" s="869">
        <v>88.5</v>
      </c>
      <c r="N26" s="869">
        <v>25.909199999999998</v>
      </c>
      <c r="O26" s="869">
        <v>82.0458</v>
      </c>
      <c r="P26" s="869">
        <v>107.955</v>
      </c>
      <c r="Q26" s="869">
        <f t="shared" si="0"/>
        <v>-4.6692</v>
      </c>
      <c r="R26" s="869">
        <f t="shared" si="1"/>
        <v>-14.785799999999995</v>
      </c>
      <c r="S26" s="869">
        <f t="shared" si="2"/>
        <v>-19.454999999999998</v>
      </c>
      <c r="T26" s="873" t="s">
        <v>895</v>
      </c>
      <c r="U26" s="870">
        <v>352</v>
      </c>
      <c r="V26" s="870">
        <v>352</v>
      </c>
    </row>
    <row r="27" spans="1:22" ht="15.75">
      <c r="A27" s="866">
        <v>15</v>
      </c>
      <c r="B27" s="866" t="s">
        <v>843</v>
      </c>
      <c r="C27" s="874">
        <v>323</v>
      </c>
      <c r="D27" s="731">
        <v>335</v>
      </c>
      <c r="E27" s="869">
        <v>19.38</v>
      </c>
      <c r="F27" s="869">
        <v>61.37</v>
      </c>
      <c r="G27" s="869">
        <v>80.75</v>
      </c>
      <c r="H27" s="869">
        <v>0</v>
      </c>
      <c r="I27" s="869">
        <v>0</v>
      </c>
      <c r="J27" s="869">
        <v>0</v>
      </c>
      <c r="K27" s="731">
        <v>19.38</v>
      </c>
      <c r="L27" s="731">
        <v>61.37</v>
      </c>
      <c r="M27" s="869">
        <v>80.75</v>
      </c>
      <c r="N27" s="731">
        <v>23.944800000000001</v>
      </c>
      <c r="O27" s="731">
        <v>75.825199999999995</v>
      </c>
      <c r="P27" s="869">
        <v>99.77</v>
      </c>
      <c r="Q27" s="869">
        <f t="shared" si="0"/>
        <v>-4.5648000000000017</v>
      </c>
      <c r="R27" s="869">
        <f t="shared" si="1"/>
        <v>-14.455199999999998</v>
      </c>
      <c r="S27" s="869">
        <f t="shared" si="2"/>
        <v>-19.019999999999996</v>
      </c>
      <c r="T27" s="731">
        <v>335</v>
      </c>
      <c r="U27" s="731">
        <v>335</v>
      </c>
      <c r="V27" s="731">
        <v>335</v>
      </c>
    </row>
    <row r="28" spans="1:22" ht="15.75">
      <c r="A28" s="866">
        <v>16</v>
      </c>
      <c r="B28" s="866" t="s">
        <v>844</v>
      </c>
      <c r="C28" s="874">
        <v>422</v>
      </c>
      <c r="D28" s="868">
        <v>420</v>
      </c>
      <c r="E28" s="869">
        <v>25.32</v>
      </c>
      <c r="F28" s="869">
        <v>80.180000000000007</v>
      </c>
      <c r="G28" s="869">
        <v>105.5</v>
      </c>
      <c r="H28" s="869">
        <v>0</v>
      </c>
      <c r="I28" s="869">
        <v>0</v>
      </c>
      <c r="J28" s="869">
        <v>0</v>
      </c>
      <c r="K28" s="879">
        <v>25.32</v>
      </c>
      <c r="L28" s="879">
        <v>80.180000000000007</v>
      </c>
      <c r="M28" s="869">
        <v>105.5</v>
      </c>
      <c r="N28" s="879">
        <v>30.802800000000001</v>
      </c>
      <c r="O28" s="879">
        <v>97.542199999999994</v>
      </c>
      <c r="P28" s="869">
        <v>128.345</v>
      </c>
      <c r="Q28" s="869">
        <f t="shared" si="0"/>
        <v>-5.482800000000001</v>
      </c>
      <c r="R28" s="869">
        <f t="shared" si="1"/>
        <v>-17.362199999999987</v>
      </c>
      <c r="S28" s="869">
        <f t="shared" si="2"/>
        <v>-22.844999999999999</v>
      </c>
      <c r="T28" s="873" t="s">
        <v>903</v>
      </c>
      <c r="U28" s="880">
        <v>420</v>
      </c>
      <c r="V28" s="880">
        <v>420</v>
      </c>
    </row>
    <row r="29" spans="1:22" ht="15.75">
      <c r="A29" s="866">
        <v>17</v>
      </c>
      <c r="B29" s="866" t="s">
        <v>845</v>
      </c>
      <c r="C29" s="874">
        <v>525</v>
      </c>
      <c r="D29" s="868">
        <v>524</v>
      </c>
      <c r="E29" s="869">
        <v>31.5</v>
      </c>
      <c r="F29" s="869">
        <v>99.75</v>
      </c>
      <c r="G29" s="869">
        <v>131.25</v>
      </c>
      <c r="H29" s="869">
        <v>0</v>
      </c>
      <c r="I29" s="869">
        <v>0</v>
      </c>
      <c r="J29" s="869">
        <v>0</v>
      </c>
      <c r="K29" s="869">
        <v>31.5</v>
      </c>
      <c r="L29" s="869">
        <v>99.75</v>
      </c>
      <c r="M29" s="869">
        <v>131.25</v>
      </c>
      <c r="N29" s="869">
        <v>29.517600000000002</v>
      </c>
      <c r="O29" s="869">
        <v>93.472400000000007</v>
      </c>
      <c r="P29" s="869">
        <v>122.99000000000001</v>
      </c>
      <c r="Q29" s="869">
        <f t="shared" si="0"/>
        <v>1.9823999999999984</v>
      </c>
      <c r="R29" s="869">
        <f t="shared" si="1"/>
        <v>6.2775999999999925</v>
      </c>
      <c r="S29" s="869">
        <f t="shared" si="2"/>
        <v>8.2599999999999909</v>
      </c>
      <c r="T29" s="873" t="s">
        <v>875</v>
      </c>
      <c r="U29" s="870">
        <v>524</v>
      </c>
      <c r="V29" s="870">
        <v>524</v>
      </c>
    </row>
    <row r="30" spans="1:22" s="358" customFormat="1" ht="15.75">
      <c r="A30" s="970">
        <v>18</v>
      </c>
      <c r="B30" s="970" t="s">
        <v>846</v>
      </c>
      <c r="C30" s="971">
        <v>482</v>
      </c>
      <c r="D30" s="972">
        <v>460</v>
      </c>
      <c r="E30" s="973">
        <v>28.92</v>
      </c>
      <c r="F30" s="973">
        <v>91.58</v>
      </c>
      <c r="G30" s="973">
        <v>120.5</v>
      </c>
      <c r="H30" s="973">
        <v>0</v>
      </c>
      <c r="I30" s="973">
        <v>0</v>
      </c>
      <c r="J30" s="973">
        <v>0</v>
      </c>
      <c r="K30" s="973">
        <v>28.92</v>
      </c>
      <c r="L30" s="973">
        <v>91.58</v>
      </c>
      <c r="M30" s="869">
        <v>120.5</v>
      </c>
      <c r="N30" s="973">
        <v>17.638799999999996</v>
      </c>
      <c r="O30" s="973">
        <v>55.856199999999987</v>
      </c>
      <c r="P30" s="973">
        <v>73.494999999999976</v>
      </c>
      <c r="Q30" s="869">
        <f t="shared" si="0"/>
        <v>11.281200000000005</v>
      </c>
      <c r="R30" s="869">
        <f t="shared" si="1"/>
        <v>35.723800000000011</v>
      </c>
      <c r="S30" s="869">
        <f t="shared" si="2"/>
        <v>47.005000000000024</v>
      </c>
      <c r="T30" s="974">
        <v>0</v>
      </c>
      <c r="U30" s="975">
        <v>460</v>
      </c>
      <c r="V30" s="975">
        <v>460</v>
      </c>
    </row>
    <row r="31" spans="1:22" ht="30.75">
      <c r="A31" s="866">
        <v>19</v>
      </c>
      <c r="B31" s="866" t="s">
        <v>847</v>
      </c>
      <c r="C31" s="874">
        <v>734</v>
      </c>
      <c r="D31" s="731">
        <v>709</v>
      </c>
      <c r="E31" s="869">
        <v>44.04</v>
      </c>
      <c r="F31" s="869">
        <v>139.46</v>
      </c>
      <c r="G31" s="869">
        <v>183.5</v>
      </c>
      <c r="H31" s="869">
        <v>0</v>
      </c>
      <c r="I31" s="869">
        <v>0</v>
      </c>
      <c r="J31" s="869">
        <v>0</v>
      </c>
      <c r="K31" s="871">
        <v>44.04</v>
      </c>
      <c r="L31" s="871">
        <v>139.46</v>
      </c>
      <c r="M31" s="869">
        <v>183.5</v>
      </c>
      <c r="N31" s="871">
        <v>46.308</v>
      </c>
      <c r="O31" s="871">
        <v>146.642</v>
      </c>
      <c r="P31" s="869">
        <v>192.95</v>
      </c>
      <c r="Q31" s="869">
        <f t="shared" si="0"/>
        <v>-2.2680000000000007</v>
      </c>
      <c r="R31" s="869">
        <f t="shared" si="1"/>
        <v>-7.1819999999999879</v>
      </c>
      <c r="S31" s="869">
        <f t="shared" si="2"/>
        <v>-9.4499999999999886</v>
      </c>
      <c r="T31" s="873" t="s">
        <v>873</v>
      </c>
      <c r="U31" s="870">
        <v>709</v>
      </c>
      <c r="V31" s="870">
        <v>709</v>
      </c>
    </row>
    <row r="32" spans="1:22" ht="16.5" customHeight="1">
      <c r="A32" s="866">
        <v>20</v>
      </c>
      <c r="B32" s="866" t="s">
        <v>848</v>
      </c>
      <c r="C32" s="874">
        <v>582</v>
      </c>
      <c r="D32" s="868">
        <v>591</v>
      </c>
      <c r="E32" s="869">
        <v>34.92</v>
      </c>
      <c r="F32" s="869">
        <v>110.58</v>
      </c>
      <c r="G32" s="869">
        <v>145.5</v>
      </c>
      <c r="H32" s="869">
        <v>0</v>
      </c>
      <c r="I32" s="869">
        <v>0</v>
      </c>
      <c r="J32" s="869">
        <v>0</v>
      </c>
      <c r="K32" s="869">
        <v>34.92</v>
      </c>
      <c r="L32" s="869">
        <v>110.58</v>
      </c>
      <c r="M32" s="869">
        <v>145.5</v>
      </c>
      <c r="N32" s="869">
        <v>33.374400000000001</v>
      </c>
      <c r="O32" s="869">
        <v>105.68559999999999</v>
      </c>
      <c r="P32" s="869">
        <v>139.06</v>
      </c>
      <c r="Q32" s="869">
        <f t="shared" si="0"/>
        <v>1.5456000000000003</v>
      </c>
      <c r="R32" s="869">
        <f t="shared" si="1"/>
        <v>4.8944000000000045</v>
      </c>
      <c r="S32" s="869">
        <f t="shared" si="2"/>
        <v>6.4399999999999977</v>
      </c>
      <c r="T32" s="873" t="s">
        <v>904</v>
      </c>
      <c r="U32" s="870">
        <v>591</v>
      </c>
      <c r="V32" s="870">
        <v>591</v>
      </c>
    </row>
    <row r="33" spans="1:22" ht="31.5">
      <c r="A33" s="866">
        <v>21</v>
      </c>
      <c r="B33" s="866" t="s">
        <v>849</v>
      </c>
      <c r="C33" s="874">
        <v>654</v>
      </c>
      <c r="D33" s="868">
        <v>651</v>
      </c>
      <c r="E33" s="869">
        <v>39.24</v>
      </c>
      <c r="F33" s="869">
        <v>124.26</v>
      </c>
      <c r="G33" s="869">
        <v>163.5</v>
      </c>
      <c r="H33" s="869">
        <v>0</v>
      </c>
      <c r="I33" s="869">
        <v>0</v>
      </c>
      <c r="J33" s="869">
        <v>0</v>
      </c>
      <c r="K33" s="869">
        <v>39.24</v>
      </c>
      <c r="L33" s="869">
        <v>124.26</v>
      </c>
      <c r="M33" s="869">
        <v>163.5</v>
      </c>
      <c r="N33" s="869">
        <v>39.694799999999994</v>
      </c>
      <c r="O33" s="869">
        <v>125.70019999999998</v>
      </c>
      <c r="P33" s="869">
        <v>165.39499999999998</v>
      </c>
      <c r="Q33" s="869">
        <f t="shared" si="0"/>
        <v>-0.45479999999999166</v>
      </c>
      <c r="R33" s="869">
        <f t="shared" si="1"/>
        <v>-1.4401999999999759</v>
      </c>
      <c r="S33" s="869">
        <f t="shared" si="2"/>
        <v>-1.8949999999999818</v>
      </c>
      <c r="T33" s="873" t="s">
        <v>890</v>
      </c>
      <c r="U33" s="870">
        <v>651</v>
      </c>
      <c r="V33" s="870">
        <v>651</v>
      </c>
    </row>
    <row r="34" spans="1:22" ht="15.75">
      <c r="A34" s="881" t="s">
        <v>15</v>
      </c>
      <c r="B34" s="882"/>
      <c r="C34" s="883">
        <f>SUM(C13:C33)</f>
        <v>11771</v>
      </c>
      <c r="D34" s="883">
        <f t="shared" ref="D34:V34" si="3">SUM(D13:D33)</f>
        <v>11637</v>
      </c>
      <c r="E34" s="883">
        <f t="shared" si="3"/>
        <v>706.25999999999988</v>
      </c>
      <c r="F34" s="883">
        <f t="shared" si="3"/>
        <v>2236.4900000000002</v>
      </c>
      <c r="G34" s="883">
        <f t="shared" si="3"/>
        <v>2942.75</v>
      </c>
      <c r="H34" s="883">
        <f t="shared" si="3"/>
        <v>0</v>
      </c>
      <c r="I34" s="883">
        <f t="shared" si="3"/>
        <v>0</v>
      </c>
      <c r="J34" s="883">
        <f t="shared" si="3"/>
        <v>0</v>
      </c>
      <c r="K34" s="912">
        <f t="shared" si="3"/>
        <v>706.25999999999988</v>
      </c>
      <c r="L34" s="883">
        <f t="shared" si="3"/>
        <v>2236.4900000000002</v>
      </c>
      <c r="M34" s="912">
        <f t="shared" si="3"/>
        <v>2942.75</v>
      </c>
      <c r="N34" s="883">
        <f t="shared" si="3"/>
        <v>687.16253759999995</v>
      </c>
      <c r="O34" s="883">
        <f t="shared" si="3"/>
        <v>2176.0147023999998</v>
      </c>
      <c r="P34" s="883">
        <f t="shared" si="3"/>
        <v>2863.1772399999991</v>
      </c>
      <c r="Q34" s="912">
        <f t="shared" si="3"/>
        <v>19.097462400000008</v>
      </c>
      <c r="R34" s="912">
        <f t="shared" si="3"/>
        <v>60.475297600000047</v>
      </c>
      <c r="S34" s="912">
        <f t="shared" si="3"/>
        <v>79.572760000000017</v>
      </c>
      <c r="T34" s="883">
        <f t="shared" si="3"/>
        <v>335</v>
      </c>
      <c r="U34" s="883">
        <f t="shared" si="3"/>
        <v>11637</v>
      </c>
      <c r="V34" s="883">
        <f t="shared" si="3"/>
        <v>11637</v>
      </c>
    </row>
    <row r="35" spans="1:22">
      <c r="U35" s="845"/>
      <c r="V35" s="845"/>
    </row>
    <row r="36" spans="1:22" s="943" customFormat="1">
      <c r="U36" s="845"/>
      <c r="V36" s="845"/>
    </row>
    <row r="37" spans="1:22" s="943" customFormat="1">
      <c r="U37" s="845"/>
      <c r="V37" s="845"/>
    </row>
    <row r="38" spans="1:22" s="943" customFormat="1">
      <c r="U38" s="845"/>
      <c r="V38" s="845"/>
    </row>
    <row r="39" spans="1:22" s="943" customFormat="1">
      <c r="U39" s="845"/>
      <c r="V39" s="845"/>
    </row>
    <row r="41" spans="1:22" s="222" customFormat="1" ht="15.75" customHeight="1">
      <c r="A41" s="290" t="s">
        <v>18</v>
      </c>
      <c r="B41" s="836"/>
      <c r="C41" s="290"/>
      <c r="D41" s="290"/>
      <c r="E41" s="837"/>
      <c r="G41" s="846"/>
      <c r="K41" s="838"/>
      <c r="L41" s="838"/>
      <c r="M41" s="847"/>
      <c r="N41" s="847"/>
      <c r="O41" s="847"/>
      <c r="P41" s="847"/>
      <c r="Q41" s="1086" t="s">
        <v>1061</v>
      </c>
      <c r="R41" s="1086"/>
      <c r="S41" s="1086"/>
      <c r="T41" s="1086"/>
      <c r="U41" s="1086"/>
    </row>
    <row r="42" spans="1:22" s="222" customFormat="1" ht="12.75" customHeight="1">
      <c r="A42" s="839"/>
      <c r="B42" s="840"/>
      <c r="C42" s="841"/>
      <c r="D42" s="841"/>
      <c r="E42" s="842"/>
      <c r="K42" s="843"/>
      <c r="L42" s="843"/>
      <c r="M42" s="847"/>
      <c r="N42" s="847"/>
      <c r="O42" s="847"/>
      <c r="P42" s="847"/>
      <c r="Q42" s="1086"/>
      <c r="R42" s="1086"/>
      <c r="S42" s="1086"/>
      <c r="T42" s="1086"/>
      <c r="U42" s="1086"/>
    </row>
    <row r="43" spans="1:22" s="222" customFormat="1" ht="12.75" customHeight="1">
      <c r="A43" s="839"/>
      <c r="B43" s="840"/>
      <c r="C43" s="841"/>
      <c r="D43" s="841"/>
      <c r="E43" s="842"/>
      <c r="K43" s="843"/>
      <c r="L43" s="843"/>
      <c r="M43" s="847"/>
      <c r="N43" s="847"/>
      <c r="O43" s="847"/>
      <c r="P43" s="847"/>
      <c r="Q43" s="1086"/>
      <c r="R43" s="1086"/>
      <c r="S43" s="1086"/>
      <c r="T43" s="1086"/>
      <c r="U43" s="1086"/>
    </row>
    <row r="44" spans="1:22" s="222" customFormat="1" ht="12.75" customHeight="1">
      <c r="A44" s="844"/>
      <c r="B44" s="844"/>
      <c r="C44" s="844"/>
      <c r="D44" s="844"/>
      <c r="E44" s="844"/>
      <c r="K44" s="838"/>
      <c r="L44" s="838"/>
      <c r="M44" s="847"/>
      <c r="N44" s="847"/>
      <c r="O44" s="847"/>
      <c r="P44" s="847"/>
      <c r="Q44" s="1086"/>
      <c r="R44" s="1086"/>
      <c r="S44" s="1086"/>
      <c r="T44" s="1086"/>
      <c r="U44" s="1086"/>
    </row>
    <row r="45" spans="1:22" s="222" customFormat="1"/>
    <row r="46" spans="1:22">
      <c r="O46" s="1305"/>
      <c r="P46" s="1305"/>
      <c r="Q46" s="1305"/>
    </row>
  </sheetData>
  <mergeCells count="21">
    <mergeCell ref="O46:Q46"/>
    <mergeCell ref="U10:U11"/>
    <mergeCell ref="T10:T11"/>
    <mergeCell ref="V10:V11"/>
    <mergeCell ref="Q41:U44"/>
    <mergeCell ref="P8:S8"/>
    <mergeCell ref="P9:S9"/>
    <mergeCell ref="A10:A11"/>
    <mergeCell ref="B10:B11"/>
    <mergeCell ref="C10:C11"/>
    <mergeCell ref="D10:D11"/>
    <mergeCell ref="E10:G10"/>
    <mergeCell ref="H10:J10"/>
    <mergeCell ref="K10:M10"/>
    <mergeCell ref="N10:P10"/>
    <mergeCell ref="Q10:S10"/>
    <mergeCell ref="Q1:S1"/>
    <mergeCell ref="A3:Q3"/>
    <mergeCell ref="A4:P4"/>
    <mergeCell ref="A5:Q5"/>
    <mergeCell ref="A7:S7"/>
  </mergeCells>
  <printOptions horizontalCentered="1"/>
  <pageMargins left="0.70866141732283472" right="0.70866141732283472" top="0.23622047244094491" bottom="0" header="0.31496062992125984" footer="0.31496062992125984"/>
  <pageSetup paperSize="5" scale="60" orientation="landscape" r:id="rId1"/>
</worksheet>
</file>

<file path=xl/worksheets/sheet27.xml><?xml version="1.0" encoding="utf-8"?>
<worksheet xmlns="http://schemas.openxmlformats.org/spreadsheetml/2006/main" xmlns:r="http://schemas.openxmlformats.org/officeDocument/2006/relationships">
  <sheetPr>
    <pageSetUpPr fitToPage="1"/>
  </sheetPr>
  <dimension ref="A1:U41"/>
  <sheetViews>
    <sheetView view="pageBreakPreview" topLeftCell="A13" zoomScale="86" zoomScaleSheetLayoutView="86" workbookViewId="0">
      <selection activeCell="F38" sqref="F38:J41"/>
    </sheetView>
  </sheetViews>
  <sheetFormatPr defaultRowHeight="12.75"/>
  <cols>
    <col min="1" max="1" width="9.140625" style="15"/>
    <col min="2" max="2" width="17.140625" style="15" customWidth="1"/>
    <col min="3" max="3" width="16.5703125" style="15" customWidth="1"/>
    <col min="4" max="4" width="15.85546875" style="15" customWidth="1"/>
    <col min="5" max="5" width="18.85546875" style="15" customWidth="1"/>
    <col min="6" max="6" width="19" style="257" customWidth="1"/>
    <col min="7" max="7" width="22.5703125" style="15" customWidth="1"/>
    <col min="8" max="8" width="16.7109375" style="15" customWidth="1"/>
    <col min="9" max="9" width="30.140625" style="15" customWidth="1"/>
    <col min="10" max="16384" width="9.140625" style="15"/>
  </cols>
  <sheetData>
    <row r="1" spans="1:21" customFormat="1" ht="15">
      <c r="I1" s="36" t="s">
        <v>63</v>
      </c>
    </row>
    <row r="2" spans="1:21" customFormat="1" ht="15">
      <c r="D2" s="39" t="s">
        <v>0</v>
      </c>
      <c r="E2" s="39"/>
      <c r="F2" s="39"/>
      <c r="G2" s="39"/>
      <c r="H2" s="39"/>
      <c r="I2" s="39"/>
    </row>
    <row r="3" spans="1:21" customFormat="1" ht="20.25">
      <c r="B3" s="132"/>
      <c r="C3" s="1116" t="s">
        <v>655</v>
      </c>
      <c r="D3" s="1116"/>
      <c r="E3" s="1116"/>
      <c r="F3" s="1116"/>
      <c r="G3" s="1116"/>
      <c r="H3" s="111"/>
      <c r="I3" s="111"/>
    </row>
    <row r="4" spans="1:21" customFormat="1" ht="10.5" customHeight="1"/>
    <row r="5" spans="1:21" ht="30.75" customHeight="1">
      <c r="A5" s="1306" t="s">
        <v>687</v>
      </c>
      <c r="B5" s="1306"/>
      <c r="C5" s="1306"/>
      <c r="D5" s="1306"/>
      <c r="E5" s="1306"/>
      <c r="F5" s="1306"/>
      <c r="G5" s="1306"/>
      <c r="H5" s="1306"/>
      <c r="I5" s="1306"/>
    </row>
    <row r="7" spans="1:21" ht="0.75" customHeight="1"/>
    <row r="8" spans="1:21">
      <c r="A8" s="14" t="s">
        <v>23</v>
      </c>
      <c r="B8" s="15" t="s">
        <v>962</v>
      </c>
      <c r="I8" s="29" t="s">
        <v>19</v>
      </c>
    </row>
    <row r="9" spans="1:21">
      <c r="D9" s="1214" t="s">
        <v>1031</v>
      </c>
      <c r="E9" s="1214"/>
      <c r="F9" s="1214"/>
      <c r="G9" s="1214"/>
      <c r="H9" s="1214"/>
      <c r="I9" s="1214"/>
      <c r="T9" s="18"/>
      <c r="U9" s="20"/>
    </row>
    <row r="10" spans="1:21" ht="58.5" customHeight="1">
      <c r="A10" s="5" t="s">
        <v>2</v>
      </c>
      <c r="B10" s="5" t="s">
        <v>3</v>
      </c>
      <c r="C10" s="2" t="s">
        <v>685</v>
      </c>
      <c r="D10" s="2" t="s">
        <v>688</v>
      </c>
      <c r="E10" s="2" t="s">
        <v>112</v>
      </c>
      <c r="F10" s="255" t="s">
        <v>228</v>
      </c>
      <c r="G10" s="2" t="s">
        <v>449</v>
      </c>
      <c r="H10" s="2" t="s">
        <v>154</v>
      </c>
      <c r="I10" s="30" t="s">
        <v>769</v>
      </c>
    </row>
    <row r="11" spans="1:21" s="102" customFormat="1" ht="15.75" customHeight="1">
      <c r="A11" s="60">
        <v>1</v>
      </c>
      <c r="B11" s="59">
        <v>2</v>
      </c>
      <c r="C11" s="60">
        <v>3</v>
      </c>
      <c r="D11" s="59">
        <v>4</v>
      </c>
      <c r="E11" s="60">
        <v>5</v>
      </c>
      <c r="F11" s="59">
        <v>6</v>
      </c>
      <c r="G11" s="60">
        <v>7</v>
      </c>
      <c r="H11" s="59">
        <v>8</v>
      </c>
      <c r="I11" s="60">
        <v>9</v>
      </c>
    </row>
    <row r="12" spans="1:21" s="659" customFormat="1" ht="37.5" customHeight="1">
      <c r="A12" s="697">
        <v>1</v>
      </c>
      <c r="B12" s="697" t="s">
        <v>829</v>
      </c>
      <c r="C12" s="928">
        <v>14.058082499999998</v>
      </c>
      <c r="D12" s="928">
        <v>9.2899999999999991</v>
      </c>
      <c r="E12" s="928">
        <v>9</v>
      </c>
      <c r="F12" s="928">
        <v>0</v>
      </c>
      <c r="G12" s="280">
        <v>750</v>
      </c>
      <c r="H12" s="928">
        <v>12.34714</v>
      </c>
      <c r="I12" s="928">
        <f>D12+E12+F12-H12</f>
        <v>5.9428599999999996</v>
      </c>
    </row>
    <row r="13" spans="1:21" s="659" customFormat="1" ht="13.5" customHeight="1">
      <c r="A13" s="697">
        <v>2</v>
      </c>
      <c r="B13" s="697" t="s">
        <v>830</v>
      </c>
      <c r="C13" s="848">
        <v>18.509642249999999</v>
      </c>
      <c r="D13" s="928">
        <v>0.75</v>
      </c>
      <c r="E13" s="674">
        <v>12.760000000000002</v>
      </c>
      <c r="F13" s="928">
        <v>0</v>
      </c>
      <c r="G13" s="280">
        <v>750</v>
      </c>
      <c r="H13" s="928">
        <v>13.2987</v>
      </c>
      <c r="I13" s="928">
        <f t="shared" ref="I13:I32" si="0">D13+E13+F13-H13</f>
        <v>0.21130000000000138</v>
      </c>
    </row>
    <row r="14" spans="1:21" s="659" customFormat="1" ht="12" customHeight="1">
      <c r="A14" s="697">
        <v>3</v>
      </c>
      <c r="B14" s="697" t="s">
        <v>831</v>
      </c>
      <c r="C14" s="928">
        <v>11.225230499999999</v>
      </c>
      <c r="D14" s="928">
        <v>0</v>
      </c>
      <c r="E14" s="928">
        <v>15.77</v>
      </c>
      <c r="F14" s="928">
        <v>0</v>
      </c>
      <c r="G14" s="280">
        <v>750</v>
      </c>
      <c r="H14" s="928">
        <v>6.6892499999999995</v>
      </c>
      <c r="I14" s="928">
        <f t="shared" si="0"/>
        <v>9.0807500000000001</v>
      </c>
    </row>
    <row r="15" spans="1:21" s="659" customFormat="1">
      <c r="A15" s="697">
        <v>4</v>
      </c>
      <c r="B15" s="697" t="s">
        <v>832</v>
      </c>
      <c r="C15" s="848">
        <v>16.407146249999997</v>
      </c>
      <c r="D15" s="928">
        <v>2.5300000000000002</v>
      </c>
      <c r="E15" s="674">
        <v>11</v>
      </c>
      <c r="F15" s="928">
        <v>0</v>
      </c>
      <c r="G15" s="280">
        <v>750</v>
      </c>
      <c r="H15" s="848">
        <v>11.056550000000001</v>
      </c>
      <c r="I15" s="928">
        <f t="shared" si="0"/>
        <v>2.4734499999999997</v>
      </c>
    </row>
    <row r="16" spans="1:21" s="659" customFormat="1">
      <c r="A16" s="697">
        <v>5</v>
      </c>
      <c r="B16" s="697" t="s">
        <v>833</v>
      </c>
      <c r="C16" s="928">
        <v>13.90698375</v>
      </c>
      <c r="D16" s="928">
        <v>0.19</v>
      </c>
      <c r="E16" s="928">
        <v>6.9797700000000003</v>
      </c>
      <c r="F16" s="928">
        <v>0</v>
      </c>
      <c r="G16" s="280">
        <v>750</v>
      </c>
      <c r="H16" s="928">
        <v>7.08</v>
      </c>
      <c r="I16" s="928">
        <f t="shared" si="0"/>
        <v>8.9770000000000572E-2</v>
      </c>
    </row>
    <row r="17" spans="1:9" s="659" customFormat="1">
      <c r="A17" s="697">
        <v>6</v>
      </c>
      <c r="B17" s="697" t="s">
        <v>834</v>
      </c>
      <c r="C17" s="848">
        <v>21.027138000000001</v>
      </c>
      <c r="D17" s="928">
        <v>6.2</v>
      </c>
      <c r="E17" s="674">
        <v>9.5</v>
      </c>
      <c r="F17" s="928">
        <v>0</v>
      </c>
      <c r="G17" s="280">
        <v>750</v>
      </c>
      <c r="H17" s="674">
        <v>14.88</v>
      </c>
      <c r="I17" s="928">
        <f t="shared" si="0"/>
        <v>0.81999999999999851</v>
      </c>
    </row>
    <row r="18" spans="1:9" s="659" customFormat="1">
      <c r="A18" s="697">
        <v>7</v>
      </c>
      <c r="B18" s="697" t="s">
        <v>835</v>
      </c>
      <c r="C18" s="848">
        <v>6.6659504999999992</v>
      </c>
      <c r="D18" s="928">
        <v>0</v>
      </c>
      <c r="E18" s="848">
        <v>8.8000000000000007</v>
      </c>
      <c r="F18" s="928">
        <v>0</v>
      </c>
      <c r="G18" s="280">
        <v>750</v>
      </c>
      <c r="H18" s="928">
        <v>1.4624999999999999</v>
      </c>
      <c r="I18" s="928">
        <f t="shared" si="0"/>
        <v>7.3375000000000004</v>
      </c>
    </row>
    <row r="19" spans="1:9" s="659" customFormat="1">
      <c r="A19" s="697">
        <v>8</v>
      </c>
      <c r="B19" s="697" t="s">
        <v>836</v>
      </c>
      <c r="C19" s="934">
        <v>17.983383</v>
      </c>
      <c r="D19" s="928">
        <v>0</v>
      </c>
      <c r="E19" s="934">
        <v>12</v>
      </c>
      <c r="F19" s="928">
        <v>0</v>
      </c>
      <c r="G19" s="280">
        <v>750</v>
      </c>
      <c r="H19" s="934">
        <v>12.75239</v>
      </c>
      <c r="I19" s="928">
        <f t="shared" si="0"/>
        <v>-0.75239000000000011</v>
      </c>
    </row>
    <row r="20" spans="1:9" s="659" customFormat="1">
      <c r="A20" s="697">
        <v>9</v>
      </c>
      <c r="B20" s="697" t="s">
        <v>837</v>
      </c>
      <c r="C20" s="928">
        <v>16.917161249999999</v>
      </c>
      <c r="D20" s="928">
        <v>0</v>
      </c>
      <c r="E20" s="928">
        <v>20.45</v>
      </c>
      <c r="F20" s="928">
        <v>0</v>
      </c>
      <c r="G20" s="280">
        <v>750</v>
      </c>
      <c r="H20" s="928">
        <v>12.32</v>
      </c>
      <c r="I20" s="928">
        <f t="shared" si="0"/>
        <v>8.129999999999999</v>
      </c>
    </row>
    <row r="21" spans="1:9" s="659" customFormat="1" ht="15.75" customHeight="1">
      <c r="A21" s="697">
        <v>10</v>
      </c>
      <c r="B21" s="697" t="s">
        <v>838</v>
      </c>
      <c r="C21" s="928">
        <v>18.397475249999999</v>
      </c>
      <c r="D21" s="928">
        <v>7.25</v>
      </c>
      <c r="E21" s="928">
        <v>16.78</v>
      </c>
      <c r="F21" s="928">
        <v>0</v>
      </c>
      <c r="G21" s="280">
        <v>750</v>
      </c>
      <c r="H21" s="848">
        <v>17.04</v>
      </c>
      <c r="I21" s="928">
        <f t="shared" si="0"/>
        <v>6.990000000000002</v>
      </c>
    </row>
    <row r="22" spans="1:9" s="659" customFormat="1" ht="12.75" customHeight="1">
      <c r="A22" s="697">
        <v>11</v>
      </c>
      <c r="B22" s="697" t="s">
        <v>839</v>
      </c>
      <c r="C22" s="848">
        <v>12.502082999999999</v>
      </c>
      <c r="D22" s="928">
        <v>0</v>
      </c>
      <c r="E22" s="928">
        <v>9.86</v>
      </c>
      <c r="F22" s="928">
        <v>0</v>
      </c>
      <c r="G22" s="280">
        <v>750</v>
      </c>
      <c r="H22" s="848">
        <v>7.62256</v>
      </c>
      <c r="I22" s="928">
        <f t="shared" si="0"/>
        <v>2.2374399999999994</v>
      </c>
    </row>
    <row r="23" spans="1:9" s="681" customFormat="1" ht="12.75" customHeight="1">
      <c r="A23" s="697">
        <v>12</v>
      </c>
      <c r="B23" s="697" t="s">
        <v>869</v>
      </c>
      <c r="C23" s="928">
        <v>9.5605124999999997</v>
      </c>
      <c r="D23" s="928">
        <v>0</v>
      </c>
      <c r="E23" s="928">
        <v>11</v>
      </c>
      <c r="F23" s="928">
        <v>0</v>
      </c>
      <c r="G23" s="280">
        <v>750</v>
      </c>
      <c r="H23" s="928">
        <v>7.0334299999999992</v>
      </c>
      <c r="I23" s="928">
        <f t="shared" si="0"/>
        <v>3.9665700000000008</v>
      </c>
    </row>
    <row r="24" spans="1:9" s="659" customFormat="1">
      <c r="A24" s="697">
        <v>13</v>
      </c>
      <c r="B24" s="697" t="s">
        <v>841</v>
      </c>
      <c r="C24" s="928">
        <v>28.923113999999998</v>
      </c>
      <c r="D24" s="928">
        <v>0</v>
      </c>
      <c r="E24" s="928">
        <v>24</v>
      </c>
      <c r="F24" s="928">
        <v>0</v>
      </c>
      <c r="G24" s="280">
        <v>750</v>
      </c>
      <c r="H24" s="928">
        <v>19</v>
      </c>
      <c r="I24" s="928">
        <f t="shared" si="0"/>
        <v>5</v>
      </c>
    </row>
    <row r="25" spans="1:9" s="681" customFormat="1">
      <c r="A25" s="697">
        <v>14</v>
      </c>
      <c r="B25" s="697" t="s">
        <v>842</v>
      </c>
      <c r="C25" s="928">
        <v>15.248359499999999</v>
      </c>
      <c r="D25" s="928">
        <v>0</v>
      </c>
      <c r="E25" s="928">
        <v>16.25</v>
      </c>
      <c r="F25" s="928">
        <v>0</v>
      </c>
      <c r="G25" s="928">
        <v>4.3452099999999998</v>
      </c>
      <c r="H25" s="928">
        <v>4.3450000000000006</v>
      </c>
      <c r="I25" s="928">
        <f t="shared" si="0"/>
        <v>11.904999999999999</v>
      </c>
    </row>
    <row r="26" spans="1:9" s="659" customFormat="1">
      <c r="A26" s="697">
        <v>15</v>
      </c>
      <c r="B26" s="697" t="s">
        <v>843</v>
      </c>
      <c r="C26" s="848">
        <v>8.9600197500000007</v>
      </c>
      <c r="D26" s="928">
        <v>0.3</v>
      </c>
      <c r="E26" s="674">
        <v>6.12</v>
      </c>
      <c r="F26" s="928">
        <v>0</v>
      </c>
      <c r="G26" s="674">
        <v>750</v>
      </c>
      <c r="H26" s="848">
        <v>7.8735499999999998</v>
      </c>
      <c r="I26" s="928">
        <f t="shared" si="0"/>
        <v>-1.4535499999999999</v>
      </c>
    </row>
    <row r="27" spans="1:9" s="659" customFormat="1">
      <c r="A27" s="697">
        <v>16</v>
      </c>
      <c r="B27" s="697" t="s">
        <v>844</v>
      </c>
      <c r="C27" s="928">
        <v>14.105726249999998</v>
      </c>
      <c r="D27" s="928">
        <v>5</v>
      </c>
      <c r="E27" s="928">
        <v>9</v>
      </c>
      <c r="F27" s="928">
        <v>0</v>
      </c>
      <c r="G27" s="280">
        <v>750</v>
      </c>
      <c r="H27" s="928">
        <v>9.7899999999999991</v>
      </c>
      <c r="I27" s="928">
        <f t="shared" si="0"/>
        <v>4.2100000000000009</v>
      </c>
    </row>
    <row r="28" spans="1:9" s="659" customFormat="1">
      <c r="A28" s="697">
        <v>17</v>
      </c>
      <c r="B28" s="697" t="s">
        <v>845</v>
      </c>
      <c r="C28" s="933">
        <v>7.7172892500000003</v>
      </c>
      <c r="D28" s="928">
        <v>3</v>
      </c>
      <c r="E28" s="932">
        <v>9</v>
      </c>
      <c r="F28" s="928">
        <v>0</v>
      </c>
      <c r="G28" s="280">
        <v>750</v>
      </c>
      <c r="H28" s="933">
        <v>7.11768</v>
      </c>
      <c r="I28" s="928">
        <f t="shared" si="0"/>
        <v>4.88232</v>
      </c>
    </row>
    <row r="29" spans="1:9" s="659" customFormat="1">
      <c r="A29" s="697">
        <v>18</v>
      </c>
      <c r="B29" s="697" t="s">
        <v>846</v>
      </c>
      <c r="C29" s="848">
        <v>9.6344737499999979</v>
      </c>
      <c r="D29" s="928">
        <v>0.5</v>
      </c>
      <c r="E29" s="674">
        <v>8</v>
      </c>
      <c r="F29" s="928">
        <v>0</v>
      </c>
      <c r="G29" s="280">
        <v>750</v>
      </c>
      <c r="H29" s="939">
        <v>7.0586299999999991</v>
      </c>
      <c r="I29" s="928">
        <f t="shared" si="0"/>
        <v>1.4413700000000009</v>
      </c>
    </row>
    <row r="30" spans="1:9" s="659" customFormat="1">
      <c r="A30" s="697">
        <v>19</v>
      </c>
      <c r="B30" s="697" t="s">
        <v>847</v>
      </c>
      <c r="C30" s="931">
        <v>20.611593750000001</v>
      </c>
      <c r="D30" s="928">
        <v>5.37</v>
      </c>
      <c r="E30" s="931">
        <v>18.28951</v>
      </c>
      <c r="F30" s="928">
        <v>0</v>
      </c>
      <c r="G30" s="280">
        <v>750</v>
      </c>
      <c r="H30" s="931">
        <v>21.16</v>
      </c>
      <c r="I30" s="928">
        <f t="shared" si="0"/>
        <v>2.4995100000000008</v>
      </c>
    </row>
    <row r="31" spans="1:9" s="659" customFormat="1">
      <c r="A31" s="697">
        <v>20</v>
      </c>
      <c r="B31" s="697" t="s">
        <v>848</v>
      </c>
      <c r="C31" s="928">
        <v>14.281236749999998</v>
      </c>
      <c r="D31" s="928">
        <v>5.46</v>
      </c>
      <c r="E31" s="928">
        <v>12.47</v>
      </c>
      <c r="F31" s="928">
        <v>0</v>
      </c>
      <c r="G31" s="280">
        <v>750</v>
      </c>
      <c r="H31" s="674">
        <v>4.5599999999999996</v>
      </c>
      <c r="I31" s="928">
        <f t="shared" si="0"/>
        <v>13.370000000000001</v>
      </c>
    </row>
    <row r="32" spans="1:9" s="659" customFormat="1">
      <c r="A32" s="697">
        <v>21</v>
      </c>
      <c r="B32" s="697" t="s">
        <v>849</v>
      </c>
      <c r="C32" s="931">
        <v>13.9128825</v>
      </c>
      <c r="D32" s="928">
        <v>0</v>
      </c>
      <c r="E32" s="761">
        <v>17</v>
      </c>
      <c r="F32" s="928">
        <v>0</v>
      </c>
      <c r="G32" s="280">
        <v>750</v>
      </c>
      <c r="H32" s="930">
        <v>10.98137</v>
      </c>
      <c r="I32" s="928">
        <f t="shared" si="0"/>
        <v>6.0186299999999999</v>
      </c>
    </row>
    <row r="33" spans="1:18">
      <c r="A33" s="699" t="s">
        <v>15</v>
      </c>
      <c r="B33" s="525"/>
      <c r="C33" s="537">
        <f>SUM(C12:C32)</f>
        <v>310.55548425000001</v>
      </c>
      <c r="D33" s="537">
        <f t="shared" ref="D33:I33" si="1">SUM(D12:D32)</f>
        <v>45.84</v>
      </c>
      <c r="E33" s="537">
        <f t="shared" si="1"/>
        <v>264.02927999999997</v>
      </c>
      <c r="F33" s="537">
        <f t="shared" si="1"/>
        <v>0</v>
      </c>
      <c r="G33" s="537">
        <v>750</v>
      </c>
      <c r="H33" s="537">
        <f t="shared" si="1"/>
        <v>215.46874999999997</v>
      </c>
      <c r="I33" s="537">
        <f t="shared" si="1"/>
        <v>94.400530000000018</v>
      </c>
    </row>
    <row r="34" spans="1:18" s="1024" customFormat="1">
      <c r="A34" s="670"/>
      <c r="B34" s="1038"/>
      <c r="C34" s="1039"/>
      <c r="D34" s="1039"/>
      <c r="E34" s="1039"/>
      <c r="F34" s="1039"/>
      <c r="G34" s="1039"/>
      <c r="H34" s="1039"/>
      <c r="I34" s="1039"/>
    </row>
    <row r="35" spans="1:18" s="1024" customFormat="1">
      <c r="A35" s="670"/>
      <c r="B35" s="1038"/>
      <c r="C35" s="1039"/>
      <c r="D35" s="1039"/>
      <c r="E35" s="1039"/>
      <c r="F35" s="1039"/>
      <c r="G35" s="1039"/>
      <c r="H35" s="1039"/>
      <c r="I35" s="1039"/>
    </row>
    <row r="36" spans="1:18" ht="12.75" customHeight="1">
      <c r="F36" s="15"/>
      <c r="K36" s="14"/>
      <c r="Q36" s="269"/>
      <c r="R36" s="269"/>
    </row>
    <row r="37" spans="1:18" ht="12.75" customHeight="1">
      <c r="F37" s="15"/>
      <c r="K37" s="267"/>
      <c r="Q37" s="269"/>
      <c r="R37" s="269"/>
    </row>
    <row r="38" spans="1:18" ht="22.5" customHeight="1">
      <c r="A38" s="356" t="s">
        <v>18</v>
      </c>
      <c r="B38" s="368"/>
      <c r="C38" s="356"/>
      <c r="D38" s="356"/>
      <c r="E38" s="369"/>
      <c r="F38" s="1086" t="s">
        <v>1061</v>
      </c>
      <c r="G38" s="1086"/>
      <c r="H38" s="1086"/>
      <c r="I38" s="1086"/>
      <c r="J38" s="1086"/>
      <c r="K38" s="267"/>
      <c r="Q38" s="269"/>
      <c r="R38" s="269"/>
    </row>
    <row r="39" spans="1:18" ht="12.75" customHeight="1">
      <c r="A39" s="371"/>
      <c r="B39" s="372"/>
      <c r="C39" s="373"/>
      <c r="D39" s="373"/>
      <c r="E39" s="370"/>
      <c r="F39" s="1086"/>
      <c r="G39" s="1086"/>
      <c r="H39" s="1086"/>
      <c r="I39" s="1086"/>
      <c r="J39" s="1086"/>
      <c r="K39" s="14"/>
      <c r="Q39" s="31"/>
      <c r="R39" s="269"/>
    </row>
    <row r="40" spans="1:18">
      <c r="A40" s="371"/>
      <c r="B40" s="372"/>
      <c r="C40" s="373"/>
      <c r="D40" s="373"/>
      <c r="E40" s="370"/>
      <c r="F40" s="1086"/>
      <c r="G40" s="1086"/>
      <c r="H40" s="1086"/>
      <c r="I40" s="1086"/>
      <c r="J40" s="1086"/>
      <c r="K40" s="269"/>
      <c r="L40" s="269"/>
      <c r="M40" s="269"/>
      <c r="N40" s="269"/>
      <c r="O40" s="269"/>
      <c r="P40" s="269"/>
      <c r="Q40" s="269"/>
      <c r="R40" s="269"/>
    </row>
    <row r="41" spans="1:18">
      <c r="A41" s="355"/>
      <c r="B41" s="355"/>
      <c r="C41" s="355"/>
      <c r="D41" s="355"/>
      <c r="E41" s="355"/>
      <c r="F41" s="1086"/>
      <c r="G41" s="1086"/>
      <c r="H41" s="1086"/>
      <c r="I41" s="1086"/>
      <c r="J41" s="1086"/>
    </row>
  </sheetData>
  <mergeCells count="4">
    <mergeCell ref="D9:I9"/>
    <mergeCell ref="A5:I5"/>
    <mergeCell ref="C3:G3"/>
    <mergeCell ref="F38:J41"/>
  </mergeCells>
  <phoneticPr fontId="0" type="noConversion"/>
  <printOptions horizontalCentered="1"/>
  <pageMargins left="0.70866141732283472" right="0.70866141732283472" top="0.23622047244094491" bottom="0" header="0.31496062992125984" footer="0.31496062992125984"/>
  <pageSetup paperSize="5" scale="98" orientation="landscape" r:id="rId1"/>
</worksheet>
</file>

<file path=xl/worksheets/sheet28.xml><?xml version="1.0" encoding="utf-8"?>
<worksheet xmlns="http://schemas.openxmlformats.org/spreadsheetml/2006/main" xmlns:r="http://schemas.openxmlformats.org/officeDocument/2006/relationships">
  <sheetPr>
    <pageSetUpPr fitToPage="1"/>
  </sheetPr>
  <dimension ref="A1:S34"/>
  <sheetViews>
    <sheetView view="pageBreakPreview" topLeftCell="A8" zoomScale="81" zoomScaleSheetLayoutView="81" workbookViewId="0">
      <selection activeCell="F31" sqref="F31:J34"/>
    </sheetView>
  </sheetViews>
  <sheetFormatPr defaultColWidth="9.140625" defaultRowHeight="12.75"/>
  <cols>
    <col min="1" max="1" width="4.42578125" style="15" customWidth="1"/>
    <col min="2" max="2" width="37.28515625" style="15" customWidth="1"/>
    <col min="3" max="3" width="12.28515625" style="15" customWidth="1"/>
    <col min="4" max="5" width="15.140625" style="15" customWidth="1"/>
    <col min="6" max="6" width="15.85546875" style="15" customWidth="1"/>
    <col min="7" max="7" width="12.5703125" style="15" customWidth="1"/>
    <col min="8" max="8" width="23.7109375" style="15" customWidth="1"/>
    <col min="9" max="16384" width="9.140625" style="15"/>
  </cols>
  <sheetData>
    <row r="1" spans="1:19" customFormat="1" ht="15">
      <c r="D1" s="31"/>
      <c r="E1" s="31"/>
      <c r="F1" s="31"/>
      <c r="G1" s="15"/>
      <c r="H1" s="36" t="s">
        <v>64</v>
      </c>
      <c r="I1" s="15"/>
      <c r="K1" s="15"/>
      <c r="L1" s="37"/>
      <c r="M1" s="37"/>
    </row>
    <row r="2" spans="1:19" customFormat="1" ht="15">
      <c r="A2" s="1210" t="s">
        <v>0</v>
      </c>
      <c r="B2" s="1210"/>
      <c r="C2" s="1210"/>
      <c r="D2" s="1210"/>
      <c r="E2" s="1210"/>
      <c r="F2" s="1210"/>
      <c r="G2" s="1210"/>
      <c r="H2" s="1210"/>
      <c r="I2" s="39"/>
      <c r="J2" s="39"/>
      <c r="K2" s="39"/>
      <c r="L2" s="39"/>
      <c r="M2" s="39"/>
    </row>
    <row r="3" spans="1:19" customFormat="1" ht="20.25">
      <c r="A3" s="1116" t="s">
        <v>655</v>
      </c>
      <c r="B3" s="1116"/>
      <c r="C3" s="1116"/>
      <c r="D3" s="1116"/>
      <c r="E3" s="1116"/>
      <c r="F3" s="1116"/>
      <c r="G3" s="1116"/>
      <c r="H3" s="1116"/>
      <c r="I3" s="38"/>
      <c r="J3" s="38"/>
      <c r="K3" s="38"/>
      <c r="L3" s="38"/>
      <c r="M3" s="38"/>
    </row>
    <row r="4" spans="1:19" customFormat="1" ht="10.5" customHeight="1"/>
    <row r="5" spans="1:19" ht="19.5" customHeight="1">
      <c r="A5" s="1117" t="s">
        <v>689</v>
      </c>
      <c r="B5" s="1210"/>
      <c r="C5" s="1210"/>
      <c r="D5" s="1210"/>
      <c r="E5" s="1210"/>
      <c r="F5" s="1210"/>
      <c r="G5" s="1210"/>
      <c r="H5" s="1210"/>
    </row>
    <row r="7" spans="1:19" s="13" customFormat="1" ht="15.75" hidden="1" customHeight="1">
      <c r="A7" s="15"/>
      <c r="B7" s="15"/>
      <c r="C7" s="15"/>
      <c r="D7" s="15"/>
      <c r="E7" s="15"/>
      <c r="F7" s="15"/>
      <c r="G7" s="15"/>
      <c r="H7" s="15"/>
      <c r="I7" s="15"/>
    </row>
    <row r="8" spans="1:19" s="13" customFormat="1" ht="15.75">
      <c r="A8" s="1118" t="s">
        <v>966</v>
      </c>
      <c r="B8" s="1118"/>
      <c r="C8" s="15"/>
      <c r="D8" s="15"/>
      <c r="E8" s="15"/>
      <c r="F8" s="15"/>
      <c r="G8" s="15"/>
      <c r="H8" s="29" t="s">
        <v>24</v>
      </c>
    </row>
    <row r="9" spans="1:19" s="13" customFormat="1" ht="15.75">
      <c r="A9" s="14"/>
      <c r="B9" s="15"/>
      <c r="C9" s="15"/>
      <c r="D9" s="90"/>
      <c r="E9" s="90"/>
      <c r="G9" s="1226" t="s">
        <v>1034</v>
      </c>
      <c r="H9" s="1226"/>
      <c r="I9" s="90"/>
      <c r="J9" s="90"/>
      <c r="K9" s="90"/>
      <c r="R9" s="108"/>
      <c r="S9" s="106"/>
    </row>
    <row r="10" spans="1:19" s="32" customFormat="1" ht="55.5" customHeight="1">
      <c r="A10" s="34"/>
      <c r="B10" s="5" t="s">
        <v>25</v>
      </c>
      <c r="C10" s="5" t="s">
        <v>690</v>
      </c>
      <c r="D10" s="5" t="s">
        <v>677</v>
      </c>
      <c r="E10" s="5" t="s">
        <v>227</v>
      </c>
      <c r="F10" s="5" t="s">
        <v>228</v>
      </c>
      <c r="G10" s="5" t="s">
        <v>70</v>
      </c>
      <c r="H10" s="5" t="s">
        <v>691</v>
      </c>
    </row>
    <row r="11" spans="1:19" s="32" customFormat="1" ht="14.25" customHeight="1">
      <c r="A11" s="5">
        <v>1</v>
      </c>
      <c r="B11" s="5">
        <v>2</v>
      </c>
      <c r="C11" s="5">
        <v>3</v>
      </c>
      <c r="D11" s="5">
        <v>4</v>
      </c>
      <c r="E11" s="5">
        <v>5</v>
      </c>
      <c r="F11" s="5">
        <v>6</v>
      </c>
      <c r="G11" s="5">
        <v>7</v>
      </c>
      <c r="H11" s="5">
        <v>8</v>
      </c>
    </row>
    <row r="12" spans="1:19" ht="16.5" customHeight="1">
      <c r="A12" s="26" t="s">
        <v>26</v>
      </c>
      <c r="B12" s="26" t="s">
        <v>27</v>
      </c>
      <c r="C12" s="1113">
        <v>117.95</v>
      </c>
      <c r="D12" s="1113">
        <v>0</v>
      </c>
      <c r="E12" s="1113">
        <v>42</v>
      </c>
      <c r="F12" s="1113">
        <v>0</v>
      </c>
      <c r="G12" s="1319">
        <v>42</v>
      </c>
      <c r="H12" s="1113">
        <f>D12+E12-G12</f>
        <v>0</v>
      </c>
    </row>
    <row r="13" spans="1:19" ht="20.25" customHeight="1">
      <c r="A13" s="18"/>
      <c r="B13" s="18" t="s">
        <v>28</v>
      </c>
      <c r="C13" s="1113"/>
      <c r="D13" s="1113"/>
      <c r="E13" s="1113"/>
      <c r="F13" s="1113"/>
      <c r="G13" s="1320"/>
      <c r="H13" s="1113"/>
    </row>
    <row r="14" spans="1:19" ht="17.25" customHeight="1">
      <c r="A14" s="18"/>
      <c r="B14" s="18" t="s">
        <v>189</v>
      </c>
      <c r="C14" s="1113"/>
      <c r="D14" s="1113"/>
      <c r="E14" s="1113"/>
      <c r="F14" s="1113"/>
      <c r="G14" s="1320"/>
      <c r="H14" s="1113"/>
    </row>
    <row r="15" spans="1:19" s="32" customFormat="1" ht="33.75" customHeight="1">
      <c r="A15" s="33"/>
      <c r="B15" s="33" t="s">
        <v>190</v>
      </c>
      <c r="C15" s="1113"/>
      <c r="D15" s="1113"/>
      <c r="E15" s="1113"/>
      <c r="F15" s="1113"/>
      <c r="G15" s="1321"/>
      <c r="H15" s="1113"/>
    </row>
    <row r="16" spans="1:19" s="32" customFormat="1">
      <c r="A16" s="33"/>
      <c r="B16" s="34" t="s">
        <v>29</v>
      </c>
      <c r="C16" s="580">
        <f>SUM(C12)</f>
        <v>117.95</v>
      </c>
      <c r="D16" s="580">
        <f t="shared" ref="D16:H16" si="0">SUM(D12)</f>
        <v>0</v>
      </c>
      <c r="E16" s="580">
        <f t="shared" si="0"/>
        <v>42</v>
      </c>
      <c r="F16" s="580">
        <f t="shared" si="0"/>
        <v>0</v>
      </c>
      <c r="G16" s="580">
        <f t="shared" si="0"/>
        <v>42</v>
      </c>
      <c r="H16" s="580">
        <f t="shared" si="0"/>
        <v>0</v>
      </c>
    </row>
    <row r="17" spans="1:10" s="32" customFormat="1" ht="40.5" customHeight="1">
      <c r="A17" s="34" t="s">
        <v>30</v>
      </c>
      <c r="B17" s="34" t="s">
        <v>226</v>
      </c>
      <c r="C17" s="600"/>
      <c r="D17" s="600"/>
      <c r="E17" s="600"/>
      <c r="F17" s="600"/>
      <c r="G17" s="33"/>
      <c r="H17" s="1310">
        <f>D18+E18-G18</f>
        <v>115.50125999999999</v>
      </c>
    </row>
    <row r="18" spans="1:10" ht="28.5" customHeight="1">
      <c r="A18" s="18"/>
      <c r="B18" s="126" t="s">
        <v>192</v>
      </c>
      <c r="C18" s="1313">
        <v>127.47</v>
      </c>
      <c r="D18" s="1316">
        <v>185.35</v>
      </c>
      <c r="E18" s="1313">
        <v>17.88</v>
      </c>
      <c r="F18" s="1316">
        <v>0</v>
      </c>
      <c r="G18" s="1307">
        <f>8772874/100000</f>
        <v>87.728740000000002</v>
      </c>
      <c r="H18" s="1311"/>
    </row>
    <row r="19" spans="1:10" ht="19.5" customHeight="1">
      <c r="A19" s="18"/>
      <c r="B19" s="33" t="s">
        <v>31</v>
      </c>
      <c r="C19" s="1314"/>
      <c r="D19" s="1317"/>
      <c r="E19" s="1314"/>
      <c r="F19" s="1317"/>
      <c r="G19" s="1308"/>
      <c r="H19" s="1311"/>
    </row>
    <row r="20" spans="1:10" ht="21.75" customHeight="1">
      <c r="A20" s="18"/>
      <c r="B20" s="33" t="s">
        <v>193</v>
      </c>
      <c r="C20" s="1314"/>
      <c r="D20" s="1317"/>
      <c r="E20" s="1314"/>
      <c r="F20" s="1317"/>
      <c r="G20" s="1308"/>
      <c r="H20" s="1311"/>
    </row>
    <row r="21" spans="1:10" s="32" customFormat="1" ht="27.75" customHeight="1">
      <c r="A21" s="33"/>
      <c r="B21" s="33" t="s">
        <v>32</v>
      </c>
      <c r="C21" s="1314"/>
      <c r="D21" s="1317"/>
      <c r="E21" s="1314"/>
      <c r="F21" s="1317"/>
      <c r="G21" s="1308"/>
      <c r="H21" s="1311"/>
    </row>
    <row r="22" spans="1:10" s="32" customFormat="1" ht="19.5" customHeight="1">
      <c r="A22" s="33"/>
      <c r="B22" s="33" t="s">
        <v>191</v>
      </c>
      <c r="C22" s="1314"/>
      <c r="D22" s="1317"/>
      <c r="E22" s="1314"/>
      <c r="F22" s="1317"/>
      <c r="G22" s="1308"/>
      <c r="H22" s="1311"/>
    </row>
    <row r="23" spans="1:10" s="32" customFormat="1" ht="27.75" customHeight="1">
      <c r="A23" s="33"/>
      <c r="B23" s="33" t="s">
        <v>194</v>
      </c>
      <c r="C23" s="1314"/>
      <c r="D23" s="1317"/>
      <c r="E23" s="1314"/>
      <c r="F23" s="1317"/>
      <c r="G23" s="1308"/>
      <c r="H23" s="1311"/>
    </row>
    <row r="24" spans="1:10" s="32" customFormat="1" ht="18.75" customHeight="1">
      <c r="A24" s="34"/>
      <c r="B24" s="33" t="s">
        <v>195</v>
      </c>
      <c r="C24" s="1315"/>
      <c r="D24" s="1318"/>
      <c r="E24" s="1315"/>
      <c r="F24" s="1318"/>
      <c r="G24" s="1309"/>
      <c r="H24" s="1312"/>
    </row>
    <row r="25" spans="1:10" s="32" customFormat="1" ht="19.5" customHeight="1">
      <c r="A25" s="34"/>
      <c r="B25" s="34" t="s">
        <v>29</v>
      </c>
      <c r="C25" s="580">
        <f>SUM(C18:C24)</f>
        <v>127.47</v>
      </c>
      <c r="D25" s="580">
        <f t="shared" ref="D25:F25" si="1">SUM(D18:D24)</f>
        <v>185.35</v>
      </c>
      <c r="E25" s="580">
        <f t="shared" si="1"/>
        <v>17.88</v>
      </c>
      <c r="F25" s="580">
        <f t="shared" si="1"/>
        <v>0</v>
      </c>
      <c r="G25" s="580">
        <f>SUM(G18:G24)</f>
        <v>87.728740000000002</v>
      </c>
      <c r="H25" s="601">
        <f>H12+H17</f>
        <v>115.50125999999999</v>
      </c>
      <c r="I25" s="641"/>
    </row>
    <row r="26" spans="1:10">
      <c r="A26" s="18"/>
      <c r="B26" s="26" t="s">
        <v>33</v>
      </c>
      <c r="C26" s="580">
        <f>SUM(C25+C16)</f>
        <v>245.42000000000002</v>
      </c>
      <c r="D26" s="580">
        <f t="shared" ref="D26:H26" si="2">SUM(D25+D16)</f>
        <v>185.35</v>
      </c>
      <c r="E26" s="580">
        <f t="shared" si="2"/>
        <v>59.879999999999995</v>
      </c>
      <c r="F26" s="580">
        <f t="shared" si="2"/>
        <v>0</v>
      </c>
      <c r="G26" s="580">
        <f t="shared" si="2"/>
        <v>129.72874000000002</v>
      </c>
      <c r="H26" s="580">
        <f t="shared" si="2"/>
        <v>115.50125999999999</v>
      </c>
    </row>
    <row r="27" spans="1:10" s="32" customFormat="1" ht="15.75" customHeight="1"/>
    <row r="28" spans="1:10" s="32" customFormat="1" ht="15.75" customHeight="1"/>
    <row r="29" spans="1:10" s="32" customFormat="1" ht="15.75" customHeight="1"/>
    <row r="30" spans="1:10" s="32" customFormat="1" ht="15.75" customHeight="1"/>
    <row r="31" spans="1:10" ht="13.15" customHeight="1">
      <c r="B31" s="356" t="s">
        <v>18</v>
      </c>
      <c r="C31" s="14"/>
      <c r="D31" s="14"/>
      <c r="E31" s="374"/>
      <c r="F31" s="1086" t="s">
        <v>1061</v>
      </c>
      <c r="G31" s="1086"/>
      <c r="H31" s="1086"/>
      <c r="I31" s="1086"/>
      <c r="J31" s="1086"/>
    </row>
    <row r="32" spans="1:10" ht="13.9" customHeight="1">
      <c r="B32" s="267"/>
      <c r="C32" s="267"/>
      <c r="D32" s="267"/>
      <c r="E32" s="374"/>
      <c r="F32" s="1086"/>
      <c r="G32" s="1086"/>
      <c r="H32" s="1086"/>
      <c r="I32" s="1086"/>
      <c r="J32" s="1086"/>
    </row>
    <row r="33" spans="2:10" ht="26.25" customHeight="1">
      <c r="B33" s="267"/>
      <c r="C33" s="267"/>
      <c r="D33" s="267"/>
      <c r="E33" s="374"/>
      <c r="F33" s="1086"/>
      <c r="G33" s="1086"/>
      <c r="H33" s="1086"/>
      <c r="I33" s="1086"/>
      <c r="J33" s="1086"/>
    </row>
    <row r="34" spans="2:10" ht="12.75" customHeight="1">
      <c r="B34" s="14"/>
      <c r="C34" s="14"/>
      <c r="D34" s="14"/>
      <c r="E34" s="374"/>
      <c r="F34" s="1086"/>
      <c r="G34" s="1086"/>
      <c r="H34" s="1086"/>
      <c r="I34" s="1086"/>
      <c r="J34" s="1086"/>
    </row>
  </sheetData>
  <mergeCells count="18">
    <mergeCell ref="A2:H2"/>
    <mergeCell ref="A3:H3"/>
    <mergeCell ref="C12:C15"/>
    <mergeCell ref="D12:D15"/>
    <mergeCell ref="F12:F15"/>
    <mergeCell ref="H12:H15"/>
    <mergeCell ref="A5:H5"/>
    <mergeCell ref="E12:E15"/>
    <mergeCell ref="A8:B8"/>
    <mergeCell ref="G12:G15"/>
    <mergeCell ref="G9:H9"/>
    <mergeCell ref="F31:J34"/>
    <mergeCell ref="G18:G24"/>
    <mergeCell ref="H17:H24"/>
    <mergeCell ref="C18:C24"/>
    <mergeCell ref="D18:D24"/>
    <mergeCell ref="E18:E24"/>
    <mergeCell ref="F18:F24"/>
  </mergeCells>
  <phoneticPr fontId="0" type="noConversion"/>
  <printOptions horizontalCentered="1"/>
  <pageMargins left="0.70866141732283472" right="0.70866141732283472" top="0.23622047244094491" bottom="0" header="0.31496062992125984" footer="0.31496062992125984"/>
  <pageSetup paperSize="5" scale="91" orientation="landscape" r:id="rId1"/>
</worksheet>
</file>

<file path=xl/worksheets/sheet29.xml><?xml version="1.0" encoding="utf-8"?>
<worksheet xmlns="http://schemas.openxmlformats.org/spreadsheetml/2006/main" xmlns:r="http://schemas.openxmlformats.org/officeDocument/2006/relationships">
  <sheetPr>
    <pageSetUpPr fitToPage="1"/>
  </sheetPr>
  <dimension ref="A1:R44"/>
  <sheetViews>
    <sheetView view="pageBreakPreview" topLeftCell="A7" zoomScale="85" zoomScaleSheetLayoutView="85" workbookViewId="0">
      <selection activeCell="I39" sqref="I39"/>
    </sheetView>
  </sheetViews>
  <sheetFormatPr defaultRowHeight="12.75"/>
  <cols>
    <col min="1" max="1" width="9.140625" style="15"/>
    <col min="2" max="2" width="19.28515625" style="15" customWidth="1"/>
    <col min="3" max="3" width="28.42578125" style="15" customWidth="1"/>
    <col min="4" max="4" width="27.7109375" style="15" customWidth="1"/>
    <col min="5" max="5" width="30.28515625" style="15" customWidth="1"/>
    <col min="6" max="16384" width="9.140625" style="15"/>
  </cols>
  <sheetData>
    <row r="1" spans="1:18" customFormat="1" ht="15">
      <c r="E1" s="36" t="s">
        <v>525</v>
      </c>
      <c r="F1" s="37"/>
    </row>
    <row r="2" spans="1:18" customFormat="1" ht="15">
      <c r="D2" s="39" t="s">
        <v>0</v>
      </c>
      <c r="E2" s="39"/>
      <c r="F2" s="39"/>
    </row>
    <row r="3" spans="1:18" customFormat="1" ht="20.25">
      <c r="B3" s="132"/>
      <c r="C3" s="1116" t="s">
        <v>655</v>
      </c>
      <c r="D3" s="1116"/>
      <c r="E3" s="1116"/>
      <c r="F3" s="38"/>
    </row>
    <row r="4" spans="1:18" customFormat="1" ht="10.5" customHeight="1"/>
    <row r="5" spans="1:18" ht="30.75" customHeight="1">
      <c r="A5" s="1306" t="s">
        <v>692</v>
      </c>
      <c r="B5" s="1306"/>
      <c r="C5" s="1306"/>
      <c r="D5" s="1306"/>
      <c r="E5" s="1306"/>
    </row>
    <row r="7" spans="1:18" ht="0.75" customHeight="1"/>
    <row r="8" spans="1:18">
      <c r="A8" s="14" t="s">
        <v>23</v>
      </c>
      <c r="B8" s="15" t="s">
        <v>962</v>
      </c>
    </row>
    <row r="9" spans="1:18">
      <c r="D9" s="1325" t="s">
        <v>1031</v>
      </c>
      <c r="E9" s="1325"/>
      <c r="Q9" s="18"/>
      <c r="R9" s="20"/>
    </row>
    <row r="10" spans="1:18" ht="26.25" customHeight="1">
      <c r="A10" s="1100" t="s">
        <v>2</v>
      </c>
      <c r="B10" s="1100" t="s">
        <v>3</v>
      </c>
      <c r="C10" s="1322"/>
      <c r="D10" s="1323"/>
      <c r="E10" s="1324"/>
      <c r="Q10" s="20"/>
      <c r="R10" s="20"/>
    </row>
    <row r="11" spans="1:18" ht="56.25" customHeight="1">
      <c r="A11" s="1100"/>
      <c r="B11" s="1100"/>
      <c r="C11" s="5" t="s">
        <v>523</v>
      </c>
      <c r="D11" s="5" t="s">
        <v>524</v>
      </c>
      <c r="E11" s="5" t="s">
        <v>981</v>
      </c>
    </row>
    <row r="12" spans="1:18" s="102" customFormat="1" ht="15.75" customHeight="1">
      <c r="A12" s="60">
        <v>1</v>
      </c>
      <c r="B12" s="540">
        <v>2</v>
      </c>
      <c r="C12" s="541">
        <v>3</v>
      </c>
      <c r="D12" s="540">
        <v>4</v>
      </c>
      <c r="E12" s="541">
        <v>5</v>
      </c>
    </row>
    <row r="13" spans="1:18" s="659" customFormat="1" ht="18.75" customHeight="1">
      <c r="A13" s="365">
        <v>1</v>
      </c>
      <c r="B13" s="365" t="s">
        <v>829</v>
      </c>
      <c r="C13" s="417">
        <v>2</v>
      </c>
      <c r="D13" s="417">
        <v>0</v>
      </c>
      <c r="E13" s="417">
        <v>124</v>
      </c>
    </row>
    <row r="14" spans="1:18" s="659" customFormat="1" ht="15.75" customHeight="1">
      <c r="A14" s="365">
        <v>2</v>
      </c>
      <c r="B14" s="365" t="s">
        <v>830</v>
      </c>
      <c r="C14" s="525">
        <v>4</v>
      </c>
      <c r="D14" s="525">
        <v>9</v>
      </c>
      <c r="E14" s="525">
        <v>234</v>
      </c>
    </row>
    <row r="15" spans="1:18" s="659" customFormat="1" ht="13.5" customHeight="1">
      <c r="A15" s="365">
        <v>3</v>
      </c>
      <c r="B15" s="365" t="s">
        <v>831</v>
      </c>
      <c r="C15" s="417">
        <v>0</v>
      </c>
      <c r="D15" s="417">
        <v>2</v>
      </c>
      <c r="E15" s="417">
        <v>251</v>
      </c>
    </row>
    <row r="16" spans="1:18" s="659" customFormat="1" ht="13.5" customHeight="1">
      <c r="A16" s="365">
        <v>4</v>
      </c>
      <c r="B16" s="365" t="s">
        <v>832</v>
      </c>
      <c r="C16" s="417">
        <v>0</v>
      </c>
      <c r="D16" s="417">
        <v>2</v>
      </c>
      <c r="E16" s="417">
        <v>82</v>
      </c>
    </row>
    <row r="17" spans="1:5" s="659" customFormat="1" ht="13.5" customHeight="1">
      <c r="A17" s="365">
        <v>5</v>
      </c>
      <c r="B17" s="365" t="s">
        <v>833</v>
      </c>
      <c r="C17" s="417">
        <v>0</v>
      </c>
      <c r="D17" s="417">
        <v>1</v>
      </c>
      <c r="E17" s="417">
        <v>341</v>
      </c>
    </row>
    <row r="18" spans="1:5" s="659" customFormat="1" ht="13.5" customHeight="1">
      <c r="A18" s="365">
        <v>6</v>
      </c>
      <c r="B18" s="365" t="s">
        <v>834</v>
      </c>
      <c r="C18" s="417">
        <v>0</v>
      </c>
      <c r="D18" s="525">
        <v>3</v>
      </c>
      <c r="E18" s="525">
        <v>557</v>
      </c>
    </row>
    <row r="19" spans="1:5" s="659" customFormat="1" ht="13.5" customHeight="1">
      <c r="A19" s="365">
        <v>7</v>
      </c>
      <c r="B19" s="365" t="s">
        <v>835</v>
      </c>
      <c r="C19" s="417">
        <v>0</v>
      </c>
      <c r="D19" s="417">
        <v>0</v>
      </c>
      <c r="E19" s="417">
        <v>533</v>
      </c>
    </row>
    <row r="20" spans="1:5" s="659" customFormat="1" ht="13.5" customHeight="1">
      <c r="A20" s="365">
        <v>8</v>
      </c>
      <c r="B20" s="365" t="s">
        <v>836</v>
      </c>
      <c r="C20" s="557">
        <v>3</v>
      </c>
      <c r="D20" s="557">
        <v>3</v>
      </c>
      <c r="E20" s="557">
        <v>636</v>
      </c>
    </row>
    <row r="21" spans="1:5" s="659" customFormat="1" ht="13.5" customHeight="1">
      <c r="A21" s="365">
        <v>9</v>
      </c>
      <c r="B21" s="365" t="s">
        <v>837</v>
      </c>
      <c r="C21" s="417">
        <v>3</v>
      </c>
      <c r="D21" s="417">
        <v>3</v>
      </c>
      <c r="E21" s="525">
        <v>373</v>
      </c>
    </row>
    <row r="22" spans="1:5" s="659" customFormat="1" ht="13.5" customHeight="1">
      <c r="A22" s="365">
        <v>10</v>
      </c>
      <c r="B22" s="365" t="s">
        <v>838</v>
      </c>
      <c r="C22" s="417">
        <v>0</v>
      </c>
      <c r="D22" s="525">
        <v>2</v>
      </c>
      <c r="E22" s="525">
        <f>15+107+4+19</f>
        <v>145</v>
      </c>
    </row>
    <row r="23" spans="1:5" s="659" customFormat="1" ht="13.5" customHeight="1">
      <c r="A23" s="365">
        <v>11</v>
      </c>
      <c r="B23" s="365" t="s">
        <v>839</v>
      </c>
      <c r="C23" s="417">
        <v>0</v>
      </c>
      <c r="D23" s="525">
        <v>2</v>
      </c>
      <c r="E23" s="527">
        <v>384</v>
      </c>
    </row>
    <row r="24" spans="1:5" s="659" customFormat="1" ht="12" customHeight="1">
      <c r="A24" s="365">
        <v>12</v>
      </c>
      <c r="B24" s="365" t="s">
        <v>869</v>
      </c>
      <c r="C24" s="432">
        <v>3</v>
      </c>
      <c r="D24" s="432">
        <v>8</v>
      </c>
      <c r="E24" s="432">
        <v>75</v>
      </c>
    </row>
    <row r="25" spans="1:5" s="659" customFormat="1">
      <c r="A25" s="365">
        <v>13</v>
      </c>
      <c r="B25" s="365" t="s">
        <v>841</v>
      </c>
      <c r="C25" s="417">
        <v>0</v>
      </c>
      <c r="D25" s="417">
        <v>3</v>
      </c>
      <c r="E25" s="417">
        <v>490</v>
      </c>
    </row>
    <row r="26" spans="1:5" s="659" customFormat="1" ht="15.75" customHeight="1">
      <c r="A26" s="365">
        <v>14</v>
      </c>
      <c r="B26" s="365" t="s">
        <v>842</v>
      </c>
      <c r="C26" s="417">
        <v>0</v>
      </c>
      <c r="D26" s="417">
        <v>0</v>
      </c>
      <c r="E26" s="417">
        <v>126</v>
      </c>
    </row>
    <row r="27" spans="1:5" s="659" customFormat="1" ht="12.75" customHeight="1">
      <c r="A27" s="365">
        <v>15</v>
      </c>
      <c r="B27" s="365" t="s">
        <v>843</v>
      </c>
      <c r="C27" s="757">
        <v>0</v>
      </c>
      <c r="D27" s="758">
        <v>3</v>
      </c>
      <c r="E27" s="757">
        <v>250</v>
      </c>
    </row>
    <row r="28" spans="1:5" s="659" customFormat="1" ht="12.75" customHeight="1">
      <c r="A28" s="365">
        <v>16</v>
      </c>
      <c r="B28" s="365" t="s">
        <v>844</v>
      </c>
      <c r="C28" s="417">
        <v>0</v>
      </c>
      <c r="D28" s="525">
        <v>4</v>
      </c>
      <c r="E28" s="525">
        <v>311</v>
      </c>
    </row>
    <row r="29" spans="1:5" s="659" customFormat="1">
      <c r="A29" s="365">
        <v>17</v>
      </c>
      <c r="B29" s="365" t="s">
        <v>845</v>
      </c>
      <c r="C29" s="417">
        <v>0</v>
      </c>
      <c r="D29" s="417">
        <v>5</v>
      </c>
      <c r="E29" s="417">
        <v>508</v>
      </c>
    </row>
    <row r="30" spans="1:5" s="659" customFormat="1">
      <c r="A30" s="365">
        <v>18</v>
      </c>
      <c r="B30" s="365" t="s">
        <v>846</v>
      </c>
      <c r="C30" s="417">
        <v>0</v>
      </c>
      <c r="D30" s="417">
        <v>2</v>
      </c>
      <c r="E30" s="417">
        <v>157</v>
      </c>
    </row>
    <row r="31" spans="1:5" s="659" customFormat="1">
      <c r="A31" s="365">
        <v>19</v>
      </c>
      <c r="B31" s="365" t="s">
        <v>847</v>
      </c>
      <c r="C31" s="527">
        <v>5</v>
      </c>
      <c r="D31" s="527">
        <v>1</v>
      </c>
      <c r="E31" s="527">
        <v>549</v>
      </c>
    </row>
    <row r="32" spans="1:5" s="659" customFormat="1">
      <c r="A32" s="365">
        <v>20</v>
      </c>
      <c r="B32" s="365" t="s">
        <v>848</v>
      </c>
      <c r="C32" s="759">
        <v>0</v>
      </c>
      <c r="D32" s="432">
        <v>0</v>
      </c>
      <c r="E32" s="527">
        <v>731</v>
      </c>
    </row>
    <row r="33" spans="1:8">
      <c r="A33" s="365">
        <v>21</v>
      </c>
      <c r="B33" s="365" t="s">
        <v>849</v>
      </c>
      <c r="C33" s="417">
        <v>0</v>
      </c>
      <c r="D33" s="525">
        <v>2</v>
      </c>
      <c r="E33" s="525">
        <v>211</v>
      </c>
    </row>
    <row r="34" spans="1:8">
      <c r="A34" s="211" t="s">
        <v>15</v>
      </c>
      <c r="B34" s="498"/>
      <c r="C34" s="417">
        <f>SUM(C13:C33)</f>
        <v>20</v>
      </c>
      <c r="D34" s="417">
        <f t="shared" ref="D34:E34" si="0">SUM(D13:D33)</f>
        <v>55</v>
      </c>
      <c r="E34" s="417">
        <f t="shared" si="0"/>
        <v>7068</v>
      </c>
    </row>
    <row r="35" spans="1:8" s="269" customFormat="1">
      <c r="A35" s="11"/>
      <c r="B35" s="12"/>
      <c r="C35" s="20"/>
      <c r="D35" s="20"/>
      <c r="E35" s="20"/>
    </row>
    <row r="36" spans="1:8" s="1024" customFormat="1">
      <c r="A36" s="11"/>
      <c r="B36" s="12"/>
      <c r="C36" s="20"/>
      <c r="D36" s="20"/>
      <c r="E36" s="20"/>
    </row>
    <row r="37" spans="1:8" s="269" customFormat="1">
      <c r="A37" s="11"/>
      <c r="B37" s="12"/>
      <c r="C37" s="20"/>
      <c r="D37" s="20"/>
      <c r="E37" s="20"/>
    </row>
    <row r="38" spans="1:8">
      <c r="E38" s="27"/>
    </row>
    <row r="39" spans="1:8" ht="12.75" customHeight="1">
      <c r="A39" s="356" t="s">
        <v>18</v>
      </c>
      <c r="B39" s="14"/>
      <c r="C39" s="1086" t="s">
        <v>1062</v>
      </c>
      <c r="D39" s="1086"/>
      <c r="E39" s="1086"/>
      <c r="F39" s="1086"/>
      <c r="G39" s="1086"/>
    </row>
    <row r="40" spans="1:8" ht="17.25" customHeight="1">
      <c r="A40" s="267"/>
      <c r="B40" s="267"/>
      <c r="C40" s="1086"/>
      <c r="D40" s="1086"/>
      <c r="E40" s="1086"/>
      <c r="F40" s="1086"/>
      <c r="G40" s="1086"/>
    </row>
    <row r="41" spans="1:8" ht="21" customHeight="1">
      <c r="A41" s="267"/>
      <c r="B41" s="267"/>
      <c r="C41" s="1086"/>
      <c r="D41" s="1086"/>
      <c r="E41" s="1086"/>
      <c r="F41" s="1086"/>
      <c r="G41" s="1086"/>
    </row>
    <row r="42" spans="1:8" ht="12.75" customHeight="1">
      <c r="A42" s="31"/>
      <c r="B42" s="31"/>
      <c r="C42" s="1086"/>
      <c r="D42" s="1086"/>
      <c r="E42" s="1086"/>
      <c r="F42" s="1086"/>
      <c r="G42" s="1086"/>
    </row>
    <row r="43" spans="1:8">
      <c r="A43" s="31"/>
      <c r="B43" s="31"/>
      <c r="C43" s="31"/>
      <c r="D43" s="31"/>
      <c r="E43" s="31"/>
      <c r="F43" s="1118"/>
      <c r="G43" s="1118"/>
      <c r="H43" s="1118"/>
    </row>
    <row r="44" spans="1:8">
      <c r="A44" s="31"/>
      <c r="B44" s="31"/>
      <c r="C44" s="31"/>
      <c r="D44" s="31"/>
      <c r="E44" s="31"/>
    </row>
  </sheetData>
  <mergeCells count="8">
    <mergeCell ref="C3:E3"/>
    <mergeCell ref="A5:E5"/>
    <mergeCell ref="F43:H43"/>
    <mergeCell ref="C10:E10"/>
    <mergeCell ref="D9:E9"/>
    <mergeCell ref="B10:B11"/>
    <mergeCell ref="A10:A11"/>
    <mergeCell ref="C39:G42"/>
  </mergeCells>
  <printOptions horizontalCentered="1"/>
  <pageMargins left="0.70866141732283472" right="0.70866141732283472" top="0.23622047244094491" bottom="0" header="0.31496062992125984" footer="0.31496062992125984"/>
  <pageSetup paperSize="5" scale="91" orientation="landscape" r:id="rId1"/>
  <colBreaks count="1" manualBreakCount="1">
    <brk id="5" max="32" man="1"/>
  </colBreaks>
</worksheet>
</file>

<file path=xl/worksheets/sheet3.xml><?xml version="1.0" encoding="utf-8"?>
<worksheet xmlns="http://schemas.openxmlformats.org/spreadsheetml/2006/main" xmlns:r="http://schemas.openxmlformats.org/officeDocument/2006/relationships">
  <sheetPr>
    <pageSetUpPr fitToPage="1"/>
  </sheetPr>
  <dimension ref="B2:H13"/>
  <sheetViews>
    <sheetView zoomScaleSheetLayoutView="90" workbookViewId="0">
      <selection activeCell="M17" sqref="M17"/>
    </sheetView>
  </sheetViews>
  <sheetFormatPr defaultRowHeight="12.75"/>
  <sheetData>
    <row r="2" spans="2:8">
      <c r="B2" s="14"/>
    </row>
    <row r="4" spans="2:8" ht="12.75" customHeight="1">
      <c r="B4" s="1081"/>
      <c r="C4" s="1081"/>
      <c r="D4" s="1081"/>
      <c r="E4" s="1081"/>
      <c r="F4" s="1081"/>
      <c r="G4" s="1081"/>
      <c r="H4" s="1081"/>
    </row>
    <row r="5" spans="2:8" ht="12.75" customHeight="1">
      <c r="B5" s="1081"/>
      <c r="C5" s="1081"/>
      <c r="D5" s="1081"/>
      <c r="E5" s="1081"/>
      <c r="F5" s="1081"/>
      <c r="G5" s="1081"/>
      <c r="H5" s="1081"/>
    </row>
    <row r="6" spans="2:8" ht="12.75" customHeight="1">
      <c r="B6" s="1081"/>
      <c r="C6" s="1081"/>
      <c r="D6" s="1081"/>
      <c r="E6" s="1081"/>
      <c r="F6" s="1081"/>
      <c r="G6" s="1081"/>
      <c r="H6" s="1081"/>
    </row>
    <row r="7" spans="2:8" ht="12.75" customHeight="1">
      <c r="B7" s="1081"/>
      <c r="C7" s="1081"/>
      <c r="D7" s="1081"/>
      <c r="E7" s="1081"/>
      <c r="F7" s="1081"/>
      <c r="G7" s="1081"/>
      <c r="H7" s="1081"/>
    </row>
    <row r="8" spans="2:8" ht="12.75" customHeight="1">
      <c r="B8" s="1081"/>
      <c r="C8" s="1081"/>
      <c r="D8" s="1081"/>
      <c r="E8" s="1081"/>
      <c r="F8" s="1081"/>
      <c r="G8" s="1081"/>
      <c r="H8" s="1081"/>
    </row>
    <row r="9" spans="2:8" ht="12.75" customHeight="1">
      <c r="B9" s="1081"/>
      <c r="C9" s="1081"/>
      <c r="D9" s="1081"/>
      <c r="E9" s="1081"/>
      <c r="F9" s="1081"/>
      <c r="G9" s="1081"/>
      <c r="H9" s="1081"/>
    </row>
    <row r="10" spans="2:8" ht="12.75" customHeight="1">
      <c r="B10" s="1081"/>
      <c r="C10" s="1081"/>
      <c r="D10" s="1081"/>
      <c r="E10" s="1081"/>
      <c r="F10" s="1081"/>
      <c r="G10" s="1081"/>
      <c r="H10" s="1081"/>
    </row>
    <row r="11" spans="2:8" ht="12.75" customHeight="1">
      <c r="B11" s="1081"/>
      <c r="C11" s="1081"/>
      <c r="D11" s="1081"/>
      <c r="E11" s="1081"/>
      <c r="F11" s="1081"/>
      <c r="G11" s="1081"/>
      <c r="H11" s="1081"/>
    </row>
    <row r="12" spans="2:8" ht="12.75" customHeight="1">
      <c r="B12" s="1081"/>
      <c r="C12" s="1081"/>
      <c r="D12" s="1081"/>
      <c r="E12" s="1081"/>
      <c r="F12" s="1081"/>
      <c r="G12" s="1081"/>
      <c r="H12" s="1081"/>
    </row>
    <row r="13" spans="2:8" ht="12.75" customHeight="1">
      <c r="B13" s="1081"/>
      <c r="C13" s="1081"/>
      <c r="D13" s="1081"/>
      <c r="E13" s="1081"/>
      <c r="F13" s="1081"/>
      <c r="G13" s="1081"/>
      <c r="H13" s="1081"/>
    </row>
  </sheetData>
  <mergeCells count="1">
    <mergeCell ref="B4:H13"/>
  </mergeCells>
  <printOptions horizontalCentered="1" verticalCentered="1"/>
  <pageMargins left="0.70866141732283472" right="0.70866141732283472" top="0.23622047244094491" bottom="0" header="0.31496062992125984" footer="0.31496062992125984"/>
  <pageSetup paperSize="5" orientation="landscape" r:id="rId1"/>
  <drawing r:id="rId2"/>
</worksheet>
</file>

<file path=xl/worksheets/sheet30.xml><?xml version="1.0" encoding="utf-8"?>
<worksheet xmlns="http://schemas.openxmlformats.org/spreadsheetml/2006/main" xmlns:r="http://schemas.openxmlformats.org/officeDocument/2006/relationships">
  <sheetPr>
    <pageSetUpPr fitToPage="1"/>
  </sheetPr>
  <dimension ref="A1:K41"/>
  <sheetViews>
    <sheetView view="pageBreakPreview" zoomScale="80" zoomScaleSheetLayoutView="80" workbookViewId="0">
      <selection activeCell="F38" sqref="F38:J41"/>
    </sheetView>
  </sheetViews>
  <sheetFormatPr defaultRowHeight="12.75"/>
  <cols>
    <col min="1" max="1" width="8.28515625" customWidth="1"/>
    <col min="3" max="3" width="14.28515625" customWidth="1"/>
    <col min="4" max="5" width="13.5703125" customWidth="1"/>
    <col min="6" max="7" width="12.85546875" customWidth="1"/>
    <col min="8" max="8" width="15.28515625" customWidth="1"/>
    <col min="9" max="9" width="15.42578125" customWidth="1"/>
    <col min="10" max="10" width="13.28515625" customWidth="1"/>
  </cols>
  <sheetData>
    <row r="1" spans="1:11" ht="18">
      <c r="I1" s="1326" t="s">
        <v>770</v>
      </c>
      <c r="J1" s="1326"/>
    </row>
    <row r="2" spans="1:11" ht="18">
      <c r="C2" s="1223" t="s">
        <v>0</v>
      </c>
      <c r="D2" s="1223"/>
      <c r="E2" s="1223"/>
      <c r="F2" s="1223"/>
      <c r="G2" s="1223"/>
      <c r="H2" s="1223"/>
      <c r="I2" s="210"/>
      <c r="J2" s="190"/>
      <c r="K2" s="190"/>
    </row>
    <row r="3" spans="1:11" ht="21">
      <c r="B3" s="1224" t="s">
        <v>655</v>
      </c>
      <c r="C3" s="1224"/>
      <c r="D3" s="1224"/>
      <c r="E3" s="1224"/>
      <c r="F3" s="1224"/>
      <c r="G3" s="1224"/>
      <c r="H3" s="1224"/>
      <c r="I3" s="191"/>
      <c r="J3" s="191"/>
      <c r="K3" s="191"/>
    </row>
    <row r="4" spans="1:11" ht="21">
      <c r="C4" s="172"/>
      <c r="D4" s="172"/>
      <c r="E4" s="172"/>
      <c r="F4" s="172"/>
      <c r="G4" s="172"/>
      <c r="H4" s="172"/>
      <c r="I4" s="172"/>
      <c r="J4" s="191"/>
      <c r="K4" s="191"/>
    </row>
    <row r="5" spans="1:11" ht="20.25" customHeight="1">
      <c r="C5" s="1327" t="s">
        <v>693</v>
      </c>
      <c r="D5" s="1327"/>
      <c r="E5" s="1327"/>
      <c r="F5" s="1327"/>
      <c r="G5" s="1327"/>
      <c r="H5" s="1327"/>
      <c r="I5" s="1327"/>
    </row>
    <row r="6" spans="1:11" ht="20.25" customHeight="1">
      <c r="A6" t="s">
        <v>161</v>
      </c>
      <c r="B6" s="607" t="s">
        <v>962</v>
      </c>
      <c r="C6" s="194"/>
      <c r="D6" s="194"/>
      <c r="E6" s="194"/>
      <c r="F6" s="194"/>
      <c r="G6" s="194"/>
      <c r="H6" s="194"/>
      <c r="I6" s="1329"/>
      <c r="J6" s="1329"/>
    </row>
    <row r="7" spans="1:11" ht="15" customHeight="1">
      <c r="A7" s="1328" t="s">
        <v>71</v>
      </c>
      <c r="B7" s="1328" t="s">
        <v>34</v>
      </c>
      <c r="C7" s="1328" t="s">
        <v>423</v>
      </c>
      <c r="D7" s="1328" t="s">
        <v>403</v>
      </c>
      <c r="E7" s="1330" t="s">
        <v>472</v>
      </c>
      <c r="F7" s="1328" t="s">
        <v>402</v>
      </c>
      <c r="G7" s="1328"/>
      <c r="H7" s="1328"/>
      <c r="I7" s="1328" t="s">
        <v>427</v>
      </c>
      <c r="J7" s="1330" t="s">
        <v>428</v>
      </c>
    </row>
    <row r="8" spans="1:11" ht="12.75" customHeight="1">
      <c r="A8" s="1328"/>
      <c r="B8" s="1328"/>
      <c r="C8" s="1328"/>
      <c r="D8" s="1328"/>
      <c r="E8" s="1331"/>
      <c r="F8" s="1328" t="s">
        <v>424</v>
      </c>
      <c r="G8" s="1330" t="s">
        <v>425</v>
      </c>
      <c r="H8" s="1328" t="s">
        <v>426</v>
      </c>
      <c r="I8" s="1328"/>
      <c r="J8" s="1331"/>
    </row>
    <row r="9" spans="1:11" ht="20.25" customHeight="1">
      <c r="A9" s="1328"/>
      <c r="B9" s="1328"/>
      <c r="C9" s="1328"/>
      <c r="D9" s="1328"/>
      <c r="E9" s="1331"/>
      <c r="F9" s="1328"/>
      <c r="G9" s="1331"/>
      <c r="H9" s="1328"/>
      <c r="I9" s="1328"/>
      <c r="J9" s="1331"/>
    </row>
    <row r="10" spans="1:11" ht="63.75" customHeight="1">
      <c r="A10" s="1328"/>
      <c r="B10" s="1328"/>
      <c r="C10" s="1328"/>
      <c r="D10" s="1328"/>
      <c r="E10" s="1332"/>
      <c r="F10" s="1328"/>
      <c r="G10" s="1332"/>
      <c r="H10" s="1328"/>
      <c r="I10" s="1328"/>
      <c r="J10" s="1332"/>
    </row>
    <row r="11" spans="1:11" ht="15">
      <c r="A11" s="196">
        <v>1</v>
      </c>
      <c r="B11" s="196">
        <v>2</v>
      </c>
      <c r="C11" s="197">
        <v>3</v>
      </c>
      <c r="D11" s="196">
        <v>4</v>
      </c>
      <c r="E11" s="197">
        <v>5</v>
      </c>
      <c r="F11" s="196">
        <v>6</v>
      </c>
      <c r="G11" s="197">
        <v>7</v>
      </c>
      <c r="H11" s="196">
        <v>8</v>
      </c>
      <c r="I11" s="197">
        <v>9</v>
      </c>
      <c r="J11" s="196">
        <v>10</v>
      </c>
    </row>
    <row r="12" spans="1:11">
      <c r="A12" s="365">
        <v>1</v>
      </c>
      <c r="B12" s="365" t="s">
        <v>829</v>
      </c>
      <c r="C12" s="480">
        <v>0</v>
      </c>
      <c r="D12" s="479">
        <v>0</v>
      </c>
      <c r="E12" s="480">
        <v>0</v>
      </c>
      <c r="F12" s="479">
        <v>0</v>
      </c>
      <c r="G12" s="480">
        <v>0</v>
      </c>
      <c r="H12" s="479">
        <v>0</v>
      </c>
      <c r="I12" s="480">
        <v>0</v>
      </c>
      <c r="J12" s="479">
        <v>0</v>
      </c>
    </row>
    <row r="13" spans="1:11">
      <c r="A13" s="365">
        <v>2</v>
      </c>
      <c r="B13" s="365" t="s">
        <v>830</v>
      </c>
      <c r="C13" s="480">
        <v>0</v>
      </c>
      <c r="D13" s="480">
        <v>0</v>
      </c>
      <c r="E13" s="480">
        <v>0</v>
      </c>
      <c r="F13" s="480">
        <v>0</v>
      </c>
      <c r="G13" s="480">
        <v>0</v>
      </c>
      <c r="H13" s="480">
        <v>0</v>
      </c>
      <c r="I13" s="480">
        <v>0</v>
      </c>
      <c r="J13" s="480">
        <v>0</v>
      </c>
    </row>
    <row r="14" spans="1:11">
      <c r="A14" s="365">
        <v>3</v>
      </c>
      <c r="B14" s="365" t="s">
        <v>831</v>
      </c>
      <c r="C14" s="480">
        <v>0</v>
      </c>
      <c r="D14" s="480">
        <v>0</v>
      </c>
      <c r="E14" s="480">
        <v>0</v>
      </c>
      <c r="F14" s="480">
        <v>0</v>
      </c>
      <c r="G14" s="480">
        <v>0</v>
      </c>
      <c r="H14" s="480">
        <v>0</v>
      </c>
      <c r="I14" s="480">
        <v>0</v>
      </c>
      <c r="J14" s="480">
        <v>0</v>
      </c>
    </row>
    <row r="15" spans="1:11">
      <c r="A15" s="365">
        <v>4</v>
      </c>
      <c r="B15" s="365" t="s">
        <v>832</v>
      </c>
      <c r="C15" s="480">
        <v>0</v>
      </c>
      <c r="D15" s="480">
        <v>0</v>
      </c>
      <c r="E15" s="480">
        <v>0</v>
      </c>
      <c r="F15" s="480">
        <v>0</v>
      </c>
      <c r="G15" s="480">
        <v>0</v>
      </c>
      <c r="H15" s="480">
        <v>0</v>
      </c>
      <c r="I15" s="480">
        <v>0</v>
      </c>
      <c r="J15" s="480">
        <v>0</v>
      </c>
    </row>
    <row r="16" spans="1:11">
      <c r="A16" s="365">
        <v>5</v>
      </c>
      <c r="B16" s="365" t="s">
        <v>833</v>
      </c>
      <c r="C16" s="480">
        <v>0</v>
      </c>
      <c r="D16" s="480">
        <v>0</v>
      </c>
      <c r="E16" s="480">
        <v>0</v>
      </c>
      <c r="F16" s="480">
        <v>0</v>
      </c>
      <c r="G16" s="480">
        <v>0</v>
      </c>
      <c r="H16" s="480">
        <v>0</v>
      </c>
      <c r="I16" s="480">
        <v>0</v>
      </c>
      <c r="J16" s="480">
        <v>0</v>
      </c>
    </row>
    <row r="17" spans="1:10">
      <c r="A17" s="365">
        <v>6</v>
      </c>
      <c r="B17" s="365" t="s">
        <v>834</v>
      </c>
      <c r="C17" s="480">
        <v>0</v>
      </c>
      <c r="D17" s="480">
        <v>0</v>
      </c>
      <c r="E17" s="480">
        <v>0</v>
      </c>
      <c r="F17" s="480">
        <v>0</v>
      </c>
      <c r="G17" s="480">
        <v>0</v>
      </c>
      <c r="H17" s="480">
        <v>0</v>
      </c>
      <c r="I17" s="480">
        <v>0</v>
      </c>
      <c r="J17" s="480">
        <v>0</v>
      </c>
    </row>
    <row r="18" spans="1:10">
      <c r="A18" s="365">
        <v>7</v>
      </c>
      <c r="B18" s="365" t="s">
        <v>835</v>
      </c>
      <c r="C18" s="480">
        <v>0</v>
      </c>
      <c r="D18" s="480">
        <v>0</v>
      </c>
      <c r="E18" s="480">
        <v>0</v>
      </c>
      <c r="F18" s="480">
        <v>0</v>
      </c>
      <c r="G18" s="480">
        <v>0</v>
      </c>
      <c r="H18" s="480">
        <v>0</v>
      </c>
      <c r="I18" s="480">
        <v>0</v>
      </c>
      <c r="J18" s="480">
        <v>0</v>
      </c>
    </row>
    <row r="19" spans="1:10">
      <c r="A19" s="365">
        <v>8</v>
      </c>
      <c r="B19" s="365" t="s">
        <v>836</v>
      </c>
      <c r="C19" s="480">
        <v>0</v>
      </c>
      <c r="D19" s="480">
        <v>0</v>
      </c>
      <c r="E19" s="480">
        <v>0</v>
      </c>
      <c r="F19" s="480">
        <v>0</v>
      </c>
      <c r="G19" s="480">
        <v>0</v>
      </c>
      <c r="H19" s="480">
        <v>0</v>
      </c>
      <c r="I19" s="480">
        <v>0</v>
      </c>
      <c r="J19" s="480">
        <v>0</v>
      </c>
    </row>
    <row r="20" spans="1:10">
      <c r="A20" s="365">
        <v>9</v>
      </c>
      <c r="B20" s="365" t="s">
        <v>837</v>
      </c>
      <c r="C20" s="480">
        <v>0</v>
      </c>
      <c r="D20" s="480">
        <v>0</v>
      </c>
      <c r="E20" s="480">
        <v>0</v>
      </c>
      <c r="F20" s="480">
        <v>0</v>
      </c>
      <c r="G20" s="480">
        <v>0</v>
      </c>
      <c r="H20" s="480">
        <v>0</v>
      </c>
      <c r="I20" s="480">
        <v>0</v>
      </c>
      <c r="J20" s="480">
        <v>0</v>
      </c>
    </row>
    <row r="21" spans="1:10">
      <c r="A21" s="365">
        <v>10</v>
      </c>
      <c r="B21" s="365" t="s">
        <v>838</v>
      </c>
      <c r="C21" s="480">
        <v>0</v>
      </c>
      <c r="D21" s="480">
        <v>0</v>
      </c>
      <c r="E21" s="480">
        <v>0</v>
      </c>
      <c r="F21" s="480">
        <v>0</v>
      </c>
      <c r="G21" s="480">
        <v>0</v>
      </c>
      <c r="H21" s="480">
        <v>0</v>
      </c>
      <c r="I21" s="480">
        <v>0</v>
      </c>
      <c r="J21" s="480">
        <v>0</v>
      </c>
    </row>
    <row r="22" spans="1:10" ht="25.5">
      <c r="A22" s="365">
        <v>11</v>
      </c>
      <c r="B22" s="365" t="s">
        <v>839</v>
      </c>
      <c r="C22" s="480">
        <v>0</v>
      </c>
      <c r="D22" s="480">
        <v>0</v>
      </c>
      <c r="E22" s="480">
        <v>0</v>
      </c>
      <c r="F22" s="480">
        <v>0</v>
      </c>
      <c r="G22" s="480">
        <v>0</v>
      </c>
      <c r="H22" s="480">
        <v>0</v>
      </c>
      <c r="I22" s="480">
        <v>0</v>
      </c>
      <c r="J22" s="480">
        <v>0</v>
      </c>
    </row>
    <row r="23" spans="1:10" ht="25.5">
      <c r="A23" s="365">
        <v>12</v>
      </c>
      <c r="B23" s="365" t="s">
        <v>869</v>
      </c>
      <c r="C23" s="480">
        <v>0</v>
      </c>
      <c r="D23" s="480">
        <v>0</v>
      </c>
      <c r="E23" s="480">
        <v>0</v>
      </c>
      <c r="F23" s="480">
        <v>0</v>
      </c>
      <c r="G23" s="480">
        <v>0</v>
      </c>
      <c r="H23" s="480">
        <v>0</v>
      </c>
      <c r="I23" s="480">
        <v>0</v>
      </c>
      <c r="J23" s="480">
        <v>0</v>
      </c>
    </row>
    <row r="24" spans="1:10">
      <c r="A24" s="365">
        <v>13</v>
      </c>
      <c r="B24" s="365" t="s">
        <v>841</v>
      </c>
      <c r="C24" s="480">
        <v>0</v>
      </c>
      <c r="D24" s="480">
        <v>0</v>
      </c>
      <c r="E24" s="480">
        <v>0</v>
      </c>
      <c r="F24" s="480">
        <v>0</v>
      </c>
      <c r="G24" s="480">
        <v>0</v>
      </c>
      <c r="H24" s="480">
        <v>0</v>
      </c>
      <c r="I24" s="480">
        <v>0</v>
      </c>
      <c r="J24" s="480">
        <v>0</v>
      </c>
    </row>
    <row r="25" spans="1:10">
      <c r="A25" s="365">
        <v>14</v>
      </c>
      <c r="B25" s="365" t="s">
        <v>842</v>
      </c>
      <c r="C25" s="480">
        <v>0</v>
      </c>
      <c r="D25" s="480">
        <v>0</v>
      </c>
      <c r="E25" s="480">
        <v>0</v>
      </c>
      <c r="F25" s="480">
        <v>0</v>
      </c>
      <c r="G25" s="480">
        <v>0</v>
      </c>
      <c r="H25" s="480">
        <v>0</v>
      </c>
      <c r="I25" s="480">
        <v>0</v>
      </c>
      <c r="J25" s="480">
        <v>0</v>
      </c>
    </row>
    <row r="26" spans="1:10">
      <c r="A26" s="365">
        <v>15</v>
      </c>
      <c r="B26" s="365" t="s">
        <v>843</v>
      </c>
      <c r="C26" s="480">
        <v>0</v>
      </c>
      <c r="D26" s="480">
        <v>0</v>
      </c>
      <c r="E26" s="480">
        <v>0</v>
      </c>
      <c r="F26" s="480">
        <v>0</v>
      </c>
      <c r="G26" s="480">
        <v>0</v>
      </c>
      <c r="H26" s="480">
        <v>0</v>
      </c>
      <c r="I26" s="480">
        <v>0</v>
      </c>
      <c r="J26" s="480">
        <v>0</v>
      </c>
    </row>
    <row r="27" spans="1:10">
      <c r="A27" s="365">
        <v>16</v>
      </c>
      <c r="B27" s="365" t="s">
        <v>844</v>
      </c>
      <c r="C27" s="480">
        <v>0</v>
      </c>
      <c r="D27" s="480">
        <v>0</v>
      </c>
      <c r="E27" s="480">
        <v>0</v>
      </c>
      <c r="F27" s="480">
        <v>0</v>
      </c>
      <c r="G27" s="480">
        <v>0</v>
      </c>
      <c r="H27" s="480">
        <v>0</v>
      </c>
      <c r="I27" s="480">
        <v>0</v>
      </c>
      <c r="J27" s="480">
        <v>0</v>
      </c>
    </row>
    <row r="28" spans="1:10">
      <c r="A28" s="365">
        <v>17</v>
      </c>
      <c r="B28" s="365" t="s">
        <v>845</v>
      </c>
      <c r="C28" s="480">
        <v>0</v>
      </c>
      <c r="D28" s="480">
        <v>0</v>
      </c>
      <c r="E28" s="480">
        <v>0</v>
      </c>
      <c r="F28" s="480">
        <v>0</v>
      </c>
      <c r="G28" s="480">
        <v>0</v>
      </c>
      <c r="H28" s="480">
        <v>0</v>
      </c>
      <c r="I28" s="480">
        <v>0</v>
      </c>
      <c r="J28" s="480">
        <v>0</v>
      </c>
    </row>
    <row r="29" spans="1:10">
      <c r="A29" s="365">
        <v>18</v>
      </c>
      <c r="B29" s="365" t="s">
        <v>846</v>
      </c>
      <c r="C29" s="480">
        <v>0</v>
      </c>
      <c r="D29" s="480">
        <v>0</v>
      </c>
      <c r="E29" s="480">
        <v>0</v>
      </c>
      <c r="F29" s="480">
        <v>0</v>
      </c>
      <c r="G29" s="480">
        <v>0</v>
      </c>
      <c r="H29" s="480">
        <v>0</v>
      </c>
      <c r="I29" s="480">
        <v>0</v>
      </c>
      <c r="J29" s="480">
        <v>0</v>
      </c>
    </row>
    <row r="30" spans="1:10">
      <c r="A30" s="365">
        <v>19</v>
      </c>
      <c r="B30" s="365" t="s">
        <v>847</v>
      </c>
      <c r="C30" s="480">
        <v>0</v>
      </c>
      <c r="D30" s="480">
        <v>0</v>
      </c>
      <c r="E30" s="480">
        <v>0</v>
      </c>
      <c r="F30" s="480">
        <v>0</v>
      </c>
      <c r="G30" s="480">
        <v>0</v>
      </c>
      <c r="H30" s="480">
        <v>0</v>
      </c>
      <c r="I30" s="480">
        <v>0</v>
      </c>
      <c r="J30" s="480">
        <v>0</v>
      </c>
    </row>
    <row r="31" spans="1:10">
      <c r="A31" s="365">
        <v>20</v>
      </c>
      <c r="B31" s="365" t="s">
        <v>848</v>
      </c>
      <c r="C31" s="480">
        <v>0</v>
      </c>
      <c r="D31" s="480">
        <v>0</v>
      </c>
      <c r="E31" s="480">
        <v>0</v>
      </c>
      <c r="F31" s="480">
        <v>0</v>
      </c>
      <c r="G31" s="480">
        <v>0</v>
      </c>
      <c r="H31" s="480">
        <v>0</v>
      </c>
      <c r="I31" s="480">
        <v>0</v>
      </c>
      <c r="J31" s="480">
        <v>0</v>
      </c>
    </row>
    <row r="32" spans="1:10" ht="25.5">
      <c r="A32" s="365">
        <v>21</v>
      </c>
      <c r="B32" s="365" t="s">
        <v>849</v>
      </c>
      <c r="C32" s="480">
        <v>0</v>
      </c>
      <c r="D32" s="480">
        <v>0</v>
      </c>
      <c r="E32" s="480">
        <v>0</v>
      </c>
      <c r="F32" s="480">
        <v>0</v>
      </c>
      <c r="G32" s="480">
        <v>0</v>
      </c>
      <c r="H32" s="480">
        <v>0</v>
      </c>
      <c r="I32" s="480">
        <v>0</v>
      </c>
      <c r="J32" s="480">
        <v>0</v>
      </c>
    </row>
    <row r="33" spans="1:10">
      <c r="A33" s="265" t="s">
        <v>15</v>
      </c>
      <c r="B33" s="9"/>
      <c r="C33" s="481">
        <v>0</v>
      </c>
      <c r="D33" s="481">
        <v>0</v>
      </c>
      <c r="E33" s="481">
        <v>0</v>
      </c>
      <c r="F33" s="481">
        <v>0</v>
      </c>
      <c r="G33" s="481">
        <v>0</v>
      </c>
      <c r="H33" s="481">
        <v>0</v>
      </c>
      <c r="I33" s="481">
        <v>0</v>
      </c>
      <c r="J33" s="481">
        <v>0</v>
      </c>
    </row>
    <row r="34" spans="1:10">
      <c r="A34" s="11"/>
      <c r="B34" s="12"/>
      <c r="C34" s="380"/>
      <c r="D34" s="380"/>
      <c r="E34" s="380"/>
      <c r="F34" s="380"/>
      <c r="G34" s="380"/>
      <c r="H34" s="380"/>
      <c r="I34" s="380"/>
      <c r="J34" s="12"/>
    </row>
    <row r="35" spans="1:10" s="652" customFormat="1">
      <c r="A35" s="11"/>
      <c r="B35" s="12"/>
      <c r="C35" s="380"/>
      <c r="D35" s="380"/>
      <c r="E35" s="380"/>
      <c r="F35" s="380"/>
      <c r="G35" s="380"/>
      <c r="H35" s="380"/>
      <c r="I35" s="380"/>
      <c r="J35" s="12"/>
    </row>
    <row r="36" spans="1:10" s="652" customFormat="1">
      <c r="A36" s="11"/>
      <c r="B36" s="12"/>
      <c r="C36" s="380"/>
      <c r="D36" s="380"/>
      <c r="E36" s="380"/>
      <c r="F36" s="380"/>
      <c r="G36" s="380"/>
      <c r="H36" s="380"/>
      <c r="I36" s="380"/>
      <c r="J36" s="12"/>
    </row>
    <row r="38" spans="1:10" ht="12.75" customHeight="1">
      <c r="A38" s="356" t="s">
        <v>18</v>
      </c>
      <c r="B38" s="14"/>
      <c r="C38" s="269"/>
      <c r="F38" s="1086" t="s">
        <v>1062</v>
      </c>
      <c r="G38" s="1086"/>
      <c r="H38" s="1086"/>
      <c r="I38" s="1086"/>
      <c r="J38" s="1086"/>
    </row>
    <row r="39" spans="1:10" ht="15" customHeight="1">
      <c r="A39" s="267"/>
      <c r="B39" s="267"/>
      <c r="C39" s="374"/>
      <c r="F39" s="1086"/>
      <c r="G39" s="1086"/>
      <c r="H39" s="1086"/>
      <c r="I39" s="1086"/>
      <c r="J39" s="1086"/>
    </row>
    <row r="40" spans="1:10" ht="21" customHeight="1">
      <c r="A40" s="267"/>
      <c r="B40" s="267"/>
      <c r="C40" s="374"/>
      <c r="F40" s="1086"/>
      <c r="G40" s="1086"/>
      <c r="H40" s="1086"/>
      <c r="I40" s="1086"/>
      <c r="J40" s="1086"/>
    </row>
    <row r="41" spans="1:10" ht="12.75" customHeight="1">
      <c r="A41" s="178"/>
      <c r="C41" s="178"/>
      <c r="D41" s="178"/>
      <c r="E41" s="178"/>
      <c r="F41" s="1086"/>
      <c r="G41" s="1086"/>
      <c r="H41" s="1086"/>
      <c r="I41" s="1086"/>
      <c r="J41" s="1086"/>
    </row>
  </sheetData>
  <mergeCells count="17">
    <mergeCell ref="A7:A10"/>
    <mergeCell ref="H8:H10"/>
    <mergeCell ref="I7:I10"/>
    <mergeCell ref="E7:E10"/>
    <mergeCell ref="B7:B10"/>
    <mergeCell ref="C7:C10"/>
    <mergeCell ref="F7:H7"/>
    <mergeCell ref="F38:J41"/>
    <mergeCell ref="I1:J1"/>
    <mergeCell ref="C5:I5"/>
    <mergeCell ref="D7:D10"/>
    <mergeCell ref="I6:J6"/>
    <mergeCell ref="C2:H2"/>
    <mergeCell ref="B3:H3"/>
    <mergeCell ref="J7:J10"/>
    <mergeCell ref="F8:F10"/>
    <mergeCell ref="G8:G10"/>
  </mergeCells>
  <printOptions horizontalCentered="1"/>
  <pageMargins left="0.70866141732283472" right="0.70866141732283472" top="0.23622047244094491" bottom="0" header="0.31496062992125984" footer="0.31496062992125984"/>
  <pageSetup paperSize="5" scale="88" orientation="landscape" r:id="rId1"/>
</worksheet>
</file>

<file path=xl/worksheets/sheet31.xml><?xml version="1.0" encoding="utf-8"?>
<worksheet xmlns="http://schemas.openxmlformats.org/spreadsheetml/2006/main" xmlns:r="http://schemas.openxmlformats.org/officeDocument/2006/relationships">
  <sheetPr>
    <pageSetUpPr fitToPage="1"/>
  </sheetPr>
  <dimension ref="A1:L39"/>
  <sheetViews>
    <sheetView view="pageBreakPreview" zoomScale="68" zoomScaleSheetLayoutView="68" workbookViewId="0">
      <selection activeCell="H36" sqref="H36:L39"/>
    </sheetView>
  </sheetViews>
  <sheetFormatPr defaultRowHeight="12.75"/>
  <cols>
    <col min="1" max="1" width="7.7109375" customWidth="1"/>
    <col min="2" max="2" width="10.140625" customWidth="1"/>
    <col min="3" max="3" width="10.140625" style="620" customWidth="1"/>
    <col min="4" max="4" width="9.140625" style="620"/>
    <col min="5" max="6" width="9.140625" style="627"/>
    <col min="7" max="7" width="11.5703125" style="627" customWidth="1"/>
    <col min="8" max="8" width="10.42578125" style="627" customWidth="1"/>
    <col min="9" max="9" width="20.28515625" style="627" customWidth="1"/>
    <col min="10" max="10" width="17.140625" style="627" customWidth="1"/>
    <col min="11" max="11" width="18.5703125" customWidth="1"/>
  </cols>
  <sheetData>
    <row r="1" spans="1:12" ht="18">
      <c r="A1" s="1223" t="s">
        <v>0</v>
      </c>
      <c r="B1" s="1223"/>
      <c r="C1" s="1223"/>
      <c r="D1" s="1223"/>
      <c r="E1" s="1223"/>
      <c r="F1" s="1223"/>
      <c r="G1" s="1223"/>
      <c r="H1" s="1223"/>
      <c r="I1" s="1223"/>
      <c r="J1" s="631"/>
      <c r="K1" s="238" t="s">
        <v>567</v>
      </c>
    </row>
    <row r="2" spans="1:12" ht="21">
      <c r="A2" s="1224" t="s">
        <v>655</v>
      </c>
      <c r="B2" s="1224"/>
      <c r="C2" s="1224"/>
      <c r="D2" s="1224"/>
      <c r="E2" s="1224"/>
      <c r="F2" s="1224"/>
      <c r="G2" s="1224"/>
      <c r="H2" s="1224"/>
      <c r="I2" s="1224"/>
      <c r="J2" s="1224"/>
      <c r="K2" s="1224"/>
    </row>
    <row r="3" spans="1:12" ht="15">
      <c r="A3" s="173"/>
      <c r="B3" s="173"/>
      <c r="C3" s="623"/>
      <c r="D3" s="623"/>
      <c r="E3" s="623"/>
      <c r="F3" s="623"/>
      <c r="G3" s="623"/>
      <c r="H3" s="623"/>
      <c r="I3" s="623"/>
      <c r="J3" s="623"/>
    </row>
    <row r="4" spans="1:12" ht="18">
      <c r="A4" s="1223" t="s">
        <v>566</v>
      </c>
      <c r="B4" s="1223"/>
      <c r="C4" s="1223"/>
      <c r="D4" s="1223"/>
      <c r="E4" s="1223"/>
      <c r="F4" s="1223"/>
      <c r="G4" s="1223"/>
      <c r="H4" s="1223"/>
      <c r="I4" s="1223"/>
      <c r="J4" s="1223"/>
    </row>
    <row r="5" spans="1:12" ht="15">
      <c r="A5" s="174" t="s">
        <v>957</v>
      </c>
      <c r="B5" s="607"/>
      <c r="C5" s="624"/>
      <c r="D5" s="624"/>
      <c r="E5" s="624"/>
      <c r="F5" s="624"/>
      <c r="G5" s="624"/>
      <c r="H5" s="624"/>
      <c r="I5" s="1340" t="s">
        <v>1015</v>
      </c>
      <c r="J5" s="1340"/>
      <c r="K5" s="1340"/>
    </row>
    <row r="6" spans="1:12" ht="25.5" customHeight="1">
      <c r="A6" s="1335" t="s">
        <v>2</v>
      </c>
      <c r="B6" s="1339" t="s">
        <v>958</v>
      </c>
      <c r="C6" s="1335" t="s">
        <v>404</v>
      </c>
      <c r="D6" s="1100" t="s">
        <v>405</v>
      </c>
      <c r="E6" s="1100"/>
      <c r="F6" s="1100"/>
      <c r="G6" s="1336" t="s">
        <v>408</v>
      </c>
      <c r="H6" s="1337"/>
      <c r="I6" s="1337"/>
      <c r="J6" s="1338"/>
      <c r="K6" s="1333" t="s">
        <v>412</v>
      </c>
    </row>
    <row r="7" spans="1:12" ht="69.75" customHeight="1">
      <c r="A7" s="1335"/>
      <c r="B7" s="1339"/>
      <c r="C7" s="1335"/>
      <c r="D7" s="619" t="s">
        <v>97</v>
      </c>
      <c r="E7" s="626" t="s">
        <v>406</v>
      </c>
      <c r="F7" s="626" t="s">
        <v>407</v>
      </c>
      <c r="G7" s="629" t="s">
        <v>409</v>
      </c>
      <c r="H7" s="629" t="s">
        <v>410</v>
      </c>
      <c r="I7" s="629" t="s">
        <v>411</v>
      </c>
      <c r="J7" s="629" t="s">
        <v>44</v>
      </c>
      <c r="K7" s="1334"/>
    </row>
    <row r="8" spans="1:12" ht="15">
      <c r="A8" s="176" t="s">
        <v>271</v>
      </c>
      <c r="B8" s="1339"/>
      <c r="C8" s="621" t="s">
        <v>272</v>
      </c>
      <c r="D8" s="621" t="s">
        <v>273</v>
      </c>
      <c r="E8" s="628" t="s">
        <v>274</v>
      </c>
      <c r="F8" s="628" t="s">
        <v>275</v>
      </c>
      <c r="G8" s="628" t="s">
        <v>278</v>
      </c>
      <c r="H8" s="628" t="s">
        <v>299</v>
      </c>
      <c r="I8" s="628" t="s">
        <v>300</v>
      </c>
      <c r="J8" s="628" t="s">
        <v>301</v>
      </c>
      <c r="K8" s="176" t="s">
        <v>328</v>
      </c>
    </row>
    <row r="9" spans="1:12" s="660" customFormat="1">
      <c r="A9" s="365">
        <v>1</v>
      </c>
      <c r="B9" s="365" t="s">
        <v>829</v>
      </c>
      <c r="C9" s="414">
        <v>30</v>
      </c>
      <c r="D9" s="753">
        <v>0</v>
      </c>
      <c r="E9" s="753">
        <v>0</v>
      </c>
      <c r="F9" s="753">
        <v>7</v>
      </c>
      <c r="G9" s="753">
        <v>245</v>
      </c>
      <c r="H9" s="753">
        <v>0</v>
      </c>
      <c r="I9" s="753">
        <v>820</v>
      </c>
      <c r="J9" s="753">
        <v>4</v>
      </c>
      <c r="K9" s="753">
        <v>0</v>
      </c>
      <c r="L9" s="358"/>
    </row>
    <row r="10" spans="1:12" s="660" customFormat="1">
      <c r="A10" s="365">
        <v>2</v>
      </c>
      <c r="B10" s="365" t="s">
        <v>830</v>
      </c>
      <c r="C10" s="414"/>
      <c r="D10" s="753">
        <v>0</v>
      </c>
      <c r="E10" s="753">
        <v>0</v>
      </c>
      <c r="F10" s="753">
        <v>7</v>
      </c>
      <c r="G10" s="753">
        <v>0</v>
      </c>
      <c r="H10" s="753">
        <v>0</v>
      </c>
      <c r="I10" s="753">
        <v>0</v>
      </c>
      <c r="J10" s="753">
        <v>4</v>
      </c>
      <c r="K10" s="753">
        <v>0</v>
      </c>
      <c r="L10" s="358"/>
    </row>
    <row r="11" spans="1:12" s="660" customFormat="1">
      <c r="A11" s="365">
        <v>3</v>
      </c>
      <c r="B11" s="365" t="s">
        <v>831</v>
      </c>
      <c r="C11" s="414"/>
      <c r="D11" s="753">
        <v>0</v>
      </c>
      <c r="E11" s="753">
        <v>0</v>
      </c>
      <c r="F11" s="753">
        <v>7</v>
      </c>
      <c r="G11" s="753">
        <v>0</v>
      </c>
      <c r="H11" s="753">
        <v>0</v>
      </c>
      <c r="I11" s="753">
        <v>0</v>
      </c>
      <c r="J11" s="753">
        <v>4</v>
      </c>
      <c r="K11" s="753">
        <v>0</v>
      </c>
      <c r="L11" s="358"/>
    </row>
    <row r="12" spans="1:12" s="660" customFormat="1">
      <c r="A12" s="365">
        <v>4</v>
      </c>
      <c r="B12" s="365" t="s">
        <v>832</v>
      </c>
      <c r="C12" s="414">
        <v>4</v>
      </c>
      <c r="D12" s="753">
        <v>0</v>
      </c>
      <c r="E12" s="753">
        <v>4</v>
      </c>
      <c r="F12" s="753">
        <v>7</v>
      </c>
      <c r="G12" s="753">
        <v>0</v>
      </c>
      <c r="H12" s="753">
        <v>0</v>
      </c>
      <c r="I12" s="753">
        <v>0</v>
      </c>
      <c r="J12" s="753">
        <v>4</v>
      </c>
      <c r="K12" s="753">
        <v>0</v>
      </c>
      <c r="L12" s="358"/>
    </row>
    <row r="13" spans="1:12" s="660" customFormat="1">
      <c r="A13" s="365">
        <v>5</v>
      </c>
      <c r="B13" s="365" t="s">
        <v>833</v>
      </c>
      <c r="C13" s="414"/>
      <c r="D13" s="753">
        <v>0</v>
      </c>
      <c r="E13" s="753">
        <v>0</v>
      </c>
      <c r="F13" s="753">
        <v>7</v>
      </c>
      <c r="G13" s="753">
        <v>0</v>
      </c>
      <c r="H13" s="753">
        <v>0</v>
      </c>
      <c r="I13" s="753">
        <v>0</v>
      </c>
      <c r="J13" s="753">
        <v>4</v>
      </c>
      <c r="K13" s="753">
        <v>0</v>
      </c>
      <c r="L13" s="358"/>
    </row>
    <row r="14" spans="1:12" s="660" customFormat="1">
      <c r="A14" s="365">
        <v>6</v>
      </c>
      <c r="B14" s="365" t="s">
        <v>834</v>
      </c>
      <c r="C14" s="414">
        <v>202</v>
      </c>
      <c r="D14" s="753">
        <v>0</v>
      </c>
      <c r="E14" s="753">
        <v>1</v>
      </c>
      <c r="F14" s="753">
        <v>7</v>
      </c>
      <c r="G14" s="753">
        <v>202</v>
      </c>
      <c r="H14" s="753">
        <v>2</v>
      </c>
      <c r="I14" s="753">
        <v>2</v>
      </c>
      <c r="J14" s="753">
        <v>520</v>
      </c>
      <c r="K14" s="753">
        <v>0</v>
      </c>
      <c r="L14" s="358"/>
    </row>
    <row r="15" spans="1:12" s="660" customFormat="1">
      <c r="A15" s="365">
        <v>7</v>
      </c>
      <c r="B15" s="365" t="s">
        <v>835</v>
      </c>
      <c r="C15" s="414">
        <v>5</v>
      </c>
      <c r="D15" s="753">
        <v>0</v>
      </c>
      <c r="E15" s="753">
        <v>1</v>
      </c>
      <c r="F15" s="753">
        <v>7</v>
      </c>
      <c r="G15" s="753">
        <v>3</v>
      </c>
      <c r="H15" s="753">
        <v>0</v>
      </c>
      <c r="I15" s="753">
        <v>0</v>
      </c>
      <c r="J15" s="753">
        <v>4</v>
      </c>
      <c r="K15" s="753">
        <v>0</v>
      </c>
      <c r="L15" s="358"/>
    </row>
    <row r="16" spans="1:12" s="660" customFormat="1">
      <c r="A16" s="365">
        <v>8</v>
      </c>
      <c r="B16" s="365" t="s">
        <v>836</v>
      </c>
      <c r="C16" s="414"/>
      <c r="D16" s="753">
        <v>0</v>
      </c>
      <c r="E16" s="753">
        <v>0</v>
      </c>
      <c r="F16" s="753">
        <v>7</v>
      </c>
      <c r="G16" s="753">
        <v>0</v>
      </c>
      <c r="H16" s="753">
        <v>0</v>
      </c>
      <c r="I16" s="753">
        <v>0</v>
      </c>
      <c r="J16" s="753">
        <v>4</v>
      </c>
      <c r="K16" s="753">
        <v>0</v>
      </c>
      <c r="L16" s="358"/>
    </row>
    <row r="17" spans="1:12" s="660" customFormat="1">
      <c r="A17" s="365">
        <v>9</v>
      </c>
      <c r="B17" s="365" t="s">
        <v>837</v>
      </c>
      <c r="C17" s="414">
        <v>225</v>
      </c>
      <c r="D17" s="753">
        <v>0</v>
      </c>
      <c r="E17" s="753">
        <v>0</v>
      </c>
      <c r="F17" s="753">
        <v>225</v>
      </c>
      <c r="G17" s="753">
        <v>0</v>
      </c>
      <c r="H17" s="753">
        <v>0</v>
      </c>
      <c r="I17" s="753">
        <v>0</v>
      </c>
      <c r="J17" s="753">
        <v>4</v>
      </c>
      <c r="K17" s="753">
        <v>0</v>
      </c>
      <c r="L17" s="358"/>
    </row>
    <row r="18" spans="1:12" s="660" customFormat="1">
      <c r="A18" s="365">
        <v>10</v>
      </c>
      <c r="B18" s="365" t="s">
        <v>838</v>
      </c>
      <c r="C18" s="414"/>
      <c r="D18" s="753">
        <v>0</v>
      </c>
      <c r="E18" s="753">
        <v>0</v>
      </c>
      <c r="F18" s="753">
        <v>7</v>
      </c>
      <c r="G18" s="753">
        <v>0</v>
      </c>
      <c r="H18" s="753">
        <v>0</v>
      </c>
      <c r="I18" s="753">
        <v>0</v>
      </c>
      <c r="J18" s="753">
        <v>4</v>
      </c>
      <c r="K18" s="753">
        <v>0</v>
      </c>
      <c r="L18" s="358"/>
    </row>
    <row r="19" spans="1:12" s="660" customFormat="1" ht="69.75" customHeight="1">
      <c r="A19" s="365">
        <v>11</v>
      </c>
      <c r="B19" s="365" t="s">
        <v>839</v>
      </c>
      <c r="C19" s="527">
        <v>10</v>
      </c>
      <c r="D19" s="754">
        <v>1</v>
      </c>
      <c r="E19" s="754">
        <v>1</v>
      </c>
      <c r="F19" s="754">
        <v>7</v>
      </c>
      <c r="G19" s="754" t="s">
        <v>993</v>
      </c>
      <c r="H19" s="754">
        <v>0</v>
      </c>
      <c r="I19" s="755" t="s">
        <v>975</v>
      </c>
      <c r="J19" s="755" t="s">
        <v>994</v>
      </c>
      <c r="K19" s="753">
        <v>0</v>
      </c>
      <c r="L19" s="358"/>
    </row>
    <row r="20" spans="1:12" s="660" customFormat="1" ht="25.5">
      <c r="A20" s="365">
        <v>12</v>
      </c>
      <c r="B20" s="365" t="s">
        <v>869</v>
      </c>
      <c r="C20" s="414"/>
      <c r="D20" s="753">
        <v>0</v>
      </c>
      <c r="E20" s="753">
        <v>0</v>
      </c>
      <c r="F20" s="753">
        <v>7</v>
      </c>
      <c r="G20" s="753">
        <v>0</v>
      </c>
      <c r="H20" s="753">
        <v>0</v>
      </c>
      <c r="I20" s="753">
        <v>0</v>
      </c>
      <c r="J20" s="753">
        <v>4</v>
      </c>
      <c r="K20" s="753">
        <v>0</v>
      </c>
      <c r="L20" s="358"/>
    </row>
    <row r="21" spans="1:12" s="660" customFormat="1">
      <c r="A21" s="365">
        <v>13</v>
      </c>
      <c r="B21" s="365" t="s">
        <v>841</v>
      </c>
      <c r="C21" s="414"/>
      <c r="D21" s="753">
        <v>0</v>
      </c>
      <c r="E21" s="753">
        <v>0</v>
      </c>
      <c r="F21" s="753">
        <v>7</v>
      </c>
      <c r="G21" s="753">
        <v>0</v>
      </c>
      <c r="H21" s="753">
        <v>0</v>
      </c>
      <c r="I21" s="753">
        <v>0</v>
      </c>
      <c r="J21" s="753">
        <v>4</v>
      </c>
      <c r="K21" s="753">
        <v>0</v>
      </c>
      <c r="L21" s="358"/>
    </row>
    <row r="22" spans="1:12">
      <c r="A22" s="365">
        <v>14</v>
      </c>
      <c r="B22" s="365" t="s">
        <v>842</v>
      </c>
      <c r="C22" s="414"/>
      <c r="D22" s="753">
        <v>0</v>
      </c>
      <c r="E22" s="753">
        <v>0</v>
      </c>
      <c r="F22" s="753">
        <v>7</v>
      </c>
      <c r="G22" s="753">
        <v>0</v>
      </c>
      <c r="H22" s="753">
        <v>0</v>
      </c>
      <c r="I22" s="753">
        <v>0</v>
      </c>
      <c r="J22" s="753">
        <v>4</v>
      </c>
      <c r="K22" s="753">
        <v>0</v>
      </c>
      <c r="L22" s="358"/>
    </row>
    <row r="23" spans="1:12" s="660" customFormat="1">
      <c r="A23" s="365">
        <v>15</v>
      </c>
      <c r="B23" s="365" t="s">
        <v>843</v>
      </c>
      <c r="C23" s="414">
        <v>0</v>
      </c>
      <c r="D23" s="753">
        <v>0</v>
      </c>
      <c r="E23" s="753">
        <v>4</v>
      </c>
      <c r="F23" s="753">
        <v>7</v>
      </c>
      <c r="G23" s="753">
        <v>0</v>
      </c>
      <c r="H23" s="753">
        <v>0</v>
      </c>
      <c r="I23" s="753">
        <v>134</v>
      </c>
      <c r="J23" s="753">
        <v>417</v>
      </c>
      <c r="K23" s="753">
        <v>0</v>
      </c>
      <c r="L23" s="358"/>
    </row>
    <row r="24" spans="1:12" s="660" customFormat="1">
      <c r="A24" s="365">
        <v>16</v>
      </c>
      <c r="B24" s="365" t="s">
        <v>844</v>
      </c>
      <c r="C24" s="414"/>
      <c r="D24" s="753">
        <v>0</v>
      </c>
      <c r="E24" s="753">
        <v>0</v>
      </c>
      <c r="F24" s="753">
        <v>7</v>
      </c>
      <c r="G24" s="753">
        <v>0</v>
      </c>
      <c r="H24" s="753">
        <v>0</v>
      </c>
      <c r="I24" s="753">
        <v>0</v>
      </c>
      <c r="J24" s="753">
        <v>4</v>
      </c>
      <c r="K24" s="753">
        <v>0</v>
      </c>
      <c r="L24" s="358"/>
    </row>
    <row r="25" spans="1:12" s="660" customFormat="1">
      <c r="A25" s="365">
        <v>17</v>
      </c>
      <c r="B25" s="365" t="s">
        <v>845</v>
      </c>
      <c r="C25" s="414"/>
      <c r="D25" s="753">
        <v>0</v>
      </c>
      <c r="E25" s="753">
        <v>0</v>
      </c>
      <c r="F25" s="753">
        <v>7</v>
      </c>
      <c r="G25" s="753">
        <v>0</v>
      </c>
      <c r="H25" s="753">
        <v>0</v>
      </c>
      <c r="I25" s="753">
        <v>0</v>
      </c>
      <c r="J25" s="753">
        <v>4</v>
      </c>
      <c r="K25" s="753">
        <v>0</v>
      </c>
      <c r="L25" s="358"/>
    </row>
    <row r="26" spans="1:12" s="660" customFormat="1">
      <c r="A26" s="365">
        <v>18</v>
      </c>
      <c r="B26" s="365" t="s">
        <v>846</v>
      </c>
      <c r="C26" s="414">
        <v>65</v>
      </c>
      <c r="D26" s="753">
        <v>1</v>
      </c>
      <c r="E26" s="753">
        <v>1</v>
      </c>
      <c r="F26" s="753">
        <v>7</v>
      </c>
      <c r="G26" s="753">
        <v>250</v>
      </c>
      <c r="H26" s="753">
        <v>15</v>
      </c>
      <c r="I26" s="753">
        <v>430</v>
      </c>
      <c r="J26" s="753">
        <v>4</v>
      </c>
      <c r="K26" s="753">
        <v>0</v>
      </c>
      <c r="L26" s="358"/>
    </row>
    <row r="27" spans="1:12" s="660" customFormat="1">
      <c r="A27" s="365">
        <v>19</v>
      </c>
      <c r="B27" s="365" t="s">
        <v>847</v>
      </c>
      <c r="C27" s="414"/>
      <c r="D27" s="753">
        <v>0</v>
      </c>
      <c r="E27" s="753">
        <v>0</v>
      </c>
      <c r="F27" s="753">
        <v>7</v>
      </c>
      <c r="G27" s="753">
        <v>0</v>
      </c>
      <c r="H27" s="753">
        <v>0</v>
      </c>
      <c r="I27" s="753">
        <v>0</v>
      </c>
      <c r="J27" s="753">
        <v>4</v>
      </c>
      <c r="K27" s="753">
        <v>0</v>
      </c>
      <c r="L27" s="358"/>
    </row>
    <row r="28" spans="1:12" s="660" customFormat="1">
      <c r="A28" s="365">
        <v>20</v>
      </c>
      <c r="B28" s="365" t="s">
        <v>848</v>
      </c>
      <c r="C28" s="414"/>
      <c r="D28" s="753"/>
      <c r="E28" s="753">
        <v>15</v>
      </c>
      <c r="F28" s="753">
        <v>7</v>
      </c>
      <c r="G28" s="753">
        <f>734*4</f>
        <v>2936</v>
      </c>
      <c r="H28" s="753">
        <v>85</v>
      </c>
      <c r="I28" s="753" t="s">
        <v>963</v>
      </c>
      <c r="J28" s="753">
        <v>80</v>
      </c>
      <c r="K28" s="753">
        <v>0</v>
      </c>
      <c r="L28" s="358"/>
    </row>
    <row r="29" spans="1:12" ht="25.5">
      <c r="A29" s="365">
        <v>21</v>
      </c>
      <c r="B29" s="365" t="s">
        <v>849</v>
      </c>
      <c r="C29" s="414"/>
      <c r="D29" s="753">
        <v>0</v>
      </c>
      <c r="E29" s="753">
        <v>0</v>
      </c>
      <c r="F29" s="753">
        <v>7</v>
      </c>
      <c r="G29" s="753">
        <v>0</v>
      </c>
      <c r="H29" s="753">
        <v>0</v>
      </c>
      <c r="I29" s="753">
        <v>0</v>
      </c>
      <c r="J29" s="753">
        <v>4</v>
      </c>
      <c r="K29" s="753">
        <v>0</v>
      </c>
      <c r="L29" s="358"/>
    </row>
    <row r="30" spans="1:12">
      <c r="A30" s="211" t="s">
        <v>15</v>
      </c>
      <c r="B30" s="498"/>
      <c r="C30" s="708">
        <f>SUM(C9:C29)</f>
        <v>541</v>
      </c>
      <c r="D30" s="756">
        <f t="shared" ref="D30:K30" si="0">SUM(D9:D29)</f>
        <v>2</v>
      </c>
      <c r="E30" s="756">
        <f t="shared" si="0"/>
        <v>27</v>
      </c>
      <c r="F30" s="756">
        <f>SUM(F9:F29)</f>
        <v>365</v>
      </c>
      <c r="G30" s="756">
        <f t="shared" si="0"/>
        <v>3636</v>
      </c>
      <c r="H30" s="756">
        <f t="shared" si="0"/>
        <v>102</v>
      </c>
      <c r="I30" s="756">
        <f t="shared" si="0"/>
        <v>1386</v>
      </c>
      <c r="J30" s="756">
        <f t="shared" si="0"/>
        <v>1085</v>
      </c>
      <c r="K30" s="756">
        <f t="shared" si="0"/>
        <v>0</v>
      </c>
      <c r="L30" s="358"/>
    </row>
    <row r="31" spans="1:12">
      <c r="A31" s="11"/>
      <c r="B31" s="12"/>
      <c r="C31" s="200"/>
      <c r="D31" s="200"/>
      <c r="E31" s="630"/>
      <c r="F31" s="630"/>
      <c r="G31" s="630"/>
      <c r="H31" s="630"/>
      <c r="I31" s="630"/>
      <c r="J31" s="630"/>
      <c r="K31" s="12"/>
    </row>
    <row r="32" spans="1:12">
      <c r="A32" s="11"/>
      <c r="B32" s="12"/>
      <c r="C32" s="200"/>
      <c r="D32" s="200"/>
      <c r="E32" s="630"/>
      <c r="F32" s="630"/>
      <c r="G32" s="630"/>
      <c r="H32" s="630"/>
      <c r="I32" s="630"/>
      <c r="J32" s="630"/>
      <c r="K32" s="12"/>
    </row>
    <row r="34" spans="1:12" s="652" customFormat="1">
      <c r="C34" s="1026"/>
      <c r="D34" s="1026"/>
      <c r="E34" s="1026"/>
      <c r="F34" s="1026"/>
      <c r="G34" s="1026"/>
      <c r="H34" s="1026"/>
      <c r="I34" s="1026"/>
      <c r="J34" s="1026"/>
    </row>
    <row r="36" spans="1:12" ht="12.75" customHeight="1">
      <c r="A36" s="178"/>
      <c r="B36" s="178"/>
      <c r="C36" s="622"/>
      <c r="D36" s="622"/>
      <c r="E36" s="622"/>
      <c r="H36" s="1086" t="s">
        <v>1062</v>
      </c>
      <c r="I36" s="1086"/>
      <c r="J36" s="1086"/>
      <c r="K36" s="1086"/>
      <c r="L36" s="1086"/>
    </row>
    <row r="37" spans="1:12" ht="12.75" customHeight="1">
      <c r="A37" s="178" t="s">
        <v>11</v>
      </c>
      <c r="B37" s="178"/>
      <c r="C37" s="622"/>
      <c r="D37" s="622"/>
      <c r="E37" s="622"/>
      <c r="H37" s="1086"/>
      <c r="I37" s="1086"/>
      <c r="J37" s="1086"/>
      <c r="K37" s="1086"/>
      <c r="L37" s="1086"/>
    </row>
    <row r="38" spans="1:12" ht="24.75" customHeight="1">
      <c r="A38" s="178"/>
      <c r="B38" s="178"/>
      <c r="C38" s="622"/>
      <c r="D38" s="622"/>
      <c r="E38" s="622"/>
      <c r="H38" s="1086"/>
      <c r="I38" s="1086"/>
      <c r="J38" s="1086"/>
      <c r="K38" s="1086"/>
      <c r="L38" s="1086"/>
    </row>
    <row r="39" spans="1:12" ht="12.75" customHeight="1">
      <c r="D39" s="622"/>
      <c r="E39" s="622"/>
      <c r="H39" s="1086"/>
      <c r="I39" s="1086"/>
      <c r="J39" s="1086"/>
      <c r="K39" s="1086"/>
      <c r="L39" s="1086"/>
    </row>
  </sheetData>
  <mergeCells count="11">
    <mergeCell ref="H36:L39"/>
    <mergeCell ref="K6:K7"/>
    <mergeCell ref="A1:I1"/>
    <mergeCell ref="A2:K2"/>
    <mergeCell ref="A4:J4"/>
    <mergeCell ref="A6:A7"/>
    <mergeCell ref="C6:C7"/>
    <mergeCell ref="D6:F6"/>
    <mergeCell ref="G6:J6"/>
    <mergeCell ref="B6:B8"/>
    <mergeCell ref="I5:K5"/>
  </mergeCells>
  <printOptions horizontalCentered="1"/>
  <pageMargins left="0.70866141732283472" right="0.70866141732283472" top="0.23622047244094491" bottom="0" header="0.31496062992125984" footer="0.31496062992125984"/>
  <pageSetup paperSize="5" scale="87" orientation="landscape" r:id="rId1"/>
</worksheet>
</file>

<file path=xl/worksheets/sheet32.xml><?xml version="1.0" encoding="utf-8"?>
<worksheet xmlns="http://schemas.openxmlformats.org/spreadsheetml/2006/main" xmlns:r="http://schemas.openxmlformats.org/officeDocument/2006/relationships">
  <sheetPr>
    <pageSetUpPr fitToPage="1"/>
  </sheetPr>
  <dimension ref="A1:H37"/>
  <sheetViews>
    <sheetView view="pageBreakPreview" zoomScale="80" zoomScaleSheetLayoutView="80" workbookViewId="0">
      <selection activeCell="D34" sqref="D34:H37"/>
    </sheetView>
  </sheetViews>
  <sheetFormatPr defaultColWidth="9.140625" defaultRowHeight="12.75"/>
  <cols>
    <col min="1" max="1" width="5.28515625" style="178" customWidth="1"/>
    <col min="2" max="2" width="8.5703125" style="178" customWidth="1"/>
    <col min="3" max="3" width="32.140625" style="178" customWidth="1"/>
    <col min="4" max="4" width="15.140625" style="178" customWidth="1"/>
    <col min="5" max="6" width="11.7109375" style="178" customWidth="1"/>
    <col min="7" max="7" width="13.7109375" style="178" customWidth="1"/>
    <col min="8" max="8" width="20.140625" style="178" customWidth="1"/>
    <col min="9" max="16384" width="9.140625" style="178"/>
  </cols>
  <sheetData>
    <row r="1" spans="1:8">
      <c r="A1" s="178" t="s">
        <v>10</v>
      </c>
      <c r="H1" s="189" t="s">
        <v>569</v>
      </c>
    </row>
    <row r="2" spans="1:8" s="182" customFormat="1" ht="15.75">
      <c r="A2" s="1346" t="s">
        <v>0</v>
      </c>
      <c r="B2" s="1346"/>
      <c r="C2" s="1346"/>
      <c r="D2" s="1346"/>
      <c r="E2" s="1346"/>
      <c r="F2" s="1346"/>
      <c r="G2" s="1346"/>
      <c r="H2" s="1346"/>
    </row>
    <row r="3" spans="1:8" s="182" customFormat="1" ht="20.25" customHeight="1">
      <c r="A3" s="1347" t="s">
        <v>655</v>
      </c>
      <c r="B3" s="1347"/>
      <c r="C3" s="1347"/>
      <c r="D3" s="1347"/>
      <c r="E3" s="1347"/>
      <c r="F3" s="1347"/>
      <c r="G3" s="1347"/>
      <c r="H3" s="1347"/>
    </row>
    <row r="5" spans="1:8" s="182" customFormat="1" ht="15.75">
      <c r="A5" s="1348" t="s">
        <v>568</v>
      </c>
      <c r="B5" s="1348"/>
      <c r="C5" s="1348"/>
      <c r="D5" s="1348"/>
      <c r="E5" s="1348"/>
      <c r="F5" s="1348"/>
      <c r="G5" s="1348"/>
      <c r="H5" s="1349"/>
    </row>
    <row r="7" spans="1:8" s="440" customFormat="1" ht="14.25">
      <c r="A7" s="1350" t="s">
        <v>906</v>
      </c>
      <c r="B7" s="1350"/>
      <c r="C7" s="1350"/>
      <c r="D7" s="442"/>
      <c r="E7" s="442"/>
      <c r="F7" s="442"/>
      <c r="G7" s="442"/>
      <c r="H7" s="441"/>
    </row>
    <row r="8" spans="1:8" s="444" customFormat="1" ht="15">
      <c r="A8" s="440"/>
      <c r="B8" s="440"/>
      <c r="C8" s="440"/>
      <c r="D8" s="441"/>
      <c r="E8" s="441"/>
      <c r="F8" s="441"/>
      <c r="G8" s="441"/>
      <c r="H8" s="443"/>
    </row>
    <row r="9" spans="1:8" s="444" customFormat="1" ht="39.75" customHeight="1">
      <c r="A9" s="445"/>
      <c r="B9" s="1341" t="s">
        <v>293</v>
      </c>
      <c r="C9" s="1341" t="s">
        <v>294</v>
      </c>
      <c r="D9" s="1351" t="s">
        <v>295</v>
      </c>
      <c r="E9" s="1352"/>
      <c r="F9" s="1352"/>
      <c r="G9" s="1353"/>
      <c r="H9" s="1341" t="s">
        <v>75</v>
      </c>
    </row>
    <row r="10" spans="1:8" s="444" customFormat="1" ht="28.5">
      <c r="A10" s="442"/>
      <c r="B10" s="1342"/>
      <c r="C10" s="1342"/>
      <c r="D10" s="446" t="s">
        <v>296</v>
      </c>
      <c r="E10" s="446" t="s">
        <v>297</v>
      </c>
      <c r="F10" s="446" t="s">
        <v>298</v>
      </c>
      <c r="G10" s="446" t="s">
        <v>15</v>
      </c>
      <c r="H10" s="1342"/>
    </row>
    <row r="11" spans="1:8" s="444" customFormat="1" ht="15">
      <c r="A11" s="442"/>
      <c r="B11" s="447" t="s">
        <v>271</v>
      </c>
      <c r="C11" s="447" t="s">
        <v>272</v>
      </c>
      <c r="D11" s="448" t="s">
        <v>273</v>
      </c>
      <c r="E11" s="448" t="s">
        <v>274</v>
      </c>
      <c r="F11" s="448" t="s">
        <v>275</v>
      </c>
      <c r="G11" s="448" t="s">
        <v>276</v>
      </c>
      <c r="H11" s="448" t="s">
        <v>277</v>
      </c>
    </row>
    <row r="12" spans="1:8" s="449" customFormat="1" ht="15" customHeight="1">
      <c r="B12" s="450" t="s">
        <v>26</v>
      </c>
      <c r="C12" s="1343" t="s">
        <v>302</v>
      </c>
      <c r="D12" s="1344"/>
      <c r="E12" s="1344"/>
      <c r="F12" s="1344"/>
      <c r="G12" s="1344"/>
      <c r="H12" s="1345"/>
    </row>
    <row r="13" spans="1:8" s="451" customFormat="1" ht="14.25">
      <c r="B13" s="452"/>
      <c r="C13" s="453" t="s">
        <v>907</v>
      </c>
      <c r="D13" s="453">
        <v>1</v>
      </c>
      <c r="E13" s="453">
        <v>0</v>
      </c>
      <c r="F13" s="453">
        <v>0</v>
      </c>
      <c r="G13" s="453">
        <v>0</v>
      </c>
      <c r="H13" s="453"/>
    </row>
    <row r="14" spans="1:8" s="451" customFormat="1" ht="14.25">
      <c r="B14" s="452"/>
      <c r="C14" s="453" t="s">
        <v>911</v>
      </c>
      <c r="D14" s="453">
        <v>1</v>
      </c>
      <c r="E14" s="453">
        <v>0</v>
      </c>
      <c r="F14" s="453">
        <v>0</v>
      </c>
      <c r="G14" s="453">
        <v>0</v>
      </c>
      <c r="H14" s="453"/>
    </row>
    <row r="15" spans="1:8" s="440" customFormat="1" ht="15">
      <c r="A15" s="454"/>
      <c r="B15" s="455"/>
      <c r="C15" s="453" t="s">
        <v>908</v>
      </c>
      <c r="D15" s="453">
        <v>1</v>
      </c>
      <c r="E15" s="453">
        <v>0</v>
      </c>
      <c r="F15" s="453">
        <v>0</v>
      </c>
      <c r="G15" s="453">
        <v>0</v>
      </c>
      <c r="H15" s="453"/>
    </row>
    <row r="16" spans="1:8" s="440" customFormat="1" ht="14.25">
      <c r="B16" s="456"/>
      <c r="C16" s="453" t="s">
        <v>909</v>
      </c>
      <c r="D16" s="453">
        <v>0</v>
      </c>
      <c r="E16" s="453">
        <v>0</v>
      </c>
      <c r="F16" s="453">
        <v>0</v>
      </c>
      <c r="G16" s="453">
        <v>0</v>
      </c>
      <c r="H16" s="453"/>
    </row>
    <row r="17" spans="1:8" s="439" customFormat="1" ht="25.5" customHeight="1">
      <c r="B17" s="455"/>
      <c r="C17" s="457" t="s">
        <v>910</v>
      </c>
      <c r="D17" s="453">
        <v>0</v>
      </c>
      <c r="E17" s="453">
        <v>21</v>
      </c>
      <c r="F17" s="453">
        <v>0</v>
      </c>
      <c r="G17" s="453">
        <v>0</v>
      </c>
      <c r="H17" s="453"/>
    </row>
    <row r="18" spans="1:8" s="439" customFormat="1" ht="15">
      <c r="B18" s="455"/>
      <c r="C18" s="453" t="s">
        <v>912</v>
      </c>
      <c r="D18" s="453">
        <v>0</v>
      </c>
      <c r="E18" s="453">
        <v>0</v>
      </c>
      <c r="F18" s="453">
        <v>119</v>
      </c>
      <c r="G18" s="453">
        <v>0</v>
      </c>
      <c r="H18" s="453"/>
    </row>
    <row r="19" spans="1:8" s="439" customFormat="1" ht="15">
      <c r="B19" s="455"/>
      <c r="C19" s="453" t="s">
        <v>913</v>
      </c>
      <c r="D19" s="453">
        <v>1</v>
      </c>
      <c r="E19" s="453">
        <v>0</v>
      </c>
      <c r="F19" s="453">
        <v>0</v>
      </c>
      <c r="G19" s="453">
        <v>0</v>
      </c>
      <c r="H19" s="453"/>
    </row>
    <row r="20" spans="1:8" s="439" customFormat="1" ht="15">
      <c r="B20" s="458"/>
      <c r="C20" s="459" t="s">
        <v>15</v>
      </c>
      <c r="D20" s="459">
        <f>SUM(D13:D19)</f>
        <v>4</v>
      </c>
      <c r="E20" s="459">
        <f>SUM(E13:E19)</f>
        <v>21</v>
      </c>
      <c r="F20" s="459">
        <f>SUM(F13:F19)</f>
        <v>119</v>
      </c>
      <c r="G20" s="459">
        <f>SUM(G13:G19)</f>
        <v>0</v>
      </c>
      <c r="H20" s="459"/>
    </row>
    <row r="21" spans="1:8" s="439" customFormat="1" ht="21.75" customHeight="1">
      <c r="B21" s="450" t="s">
        <v>30</v>
      </c>
      <c r="C21" s="1343" t="s">
        <v>480</v>
      </c>
      <c r="D21" s="1344"/>
      <c r="E21" s="1344"/>
      <c r="F21" s="1344"/>
      <c r="G21" s="1344"/>
      <c r="H21" s="1344"/>
    </row>
    <row r="22" spans="1:8" s="439" customFormat="1" ht="18.75" customHeight="1">
      <c r="B22" s="450"/>
      <c r="C22" s="453" t="s">
        <v>1003</v>
      </c>
      <c r="D22" s="453">
        <v>1</v>
      </c>
      <c r="E22" s="453">
        <v>0</v>
      </c>
      <c r="F22" s="453">
        <v>0</v>
      </c>
      <c r="G22" s="453">
        <v>1</v>
      </c>
      <c r="H22" s="639"/>
    </row>
    <row r="23" spans="1:8" s="439" customFormat="1" ht="15">
      <c r="A23" s="460" t="s">
        <v>292</v>
      </c>
      <c r="B23" s="461"/>
      <c r="C23" s="453" t="s">
        <v>998</v>
      </c>
      <c r="D23" s="453">
        <v>1</v>
      </c>
      <c r="E23" s="453">
        <v>0</v>
      </c>
      <c r="F23" s="453">
        <v>0</v>
      </c>
      <c r="G23" s="453">
        <v>0</v>
      </c>
      <c r="H23" s="457"/>
    </row>
    <row r="24" spans="1:8" s="440" customFormat="1" ht="14.25">
      <c r="B24" s="458"/>
      <c r="C24" s="453" t="s">
        <v>999</v>
      </c>
      <c r="D24" s="453">
        <v>0</v>
      </c>
      <c r="E24" s="453">
        <v>4</v>
      </c>
      <c r="F24" s="453">
        <v>0</v>
      </c>
      <c r="G24" s="453">
        <v>0</v>
      </c>
      <c r="H24" s="453"/>
    </row>
    <row r="25" spans="1:8" s="440" customFormat="1" ht="14.25">
      <c r="B25" s="458"/>
      <c r="C25" s="453" t="s">
        <v>909</v>
      </c>
      <c r="D25" s="453">
        <v>2</v>
      </c>
      <c r="E25" s="453">
        <v>0</v>
      </c>
      <c r="F25" s="453">
        <v>0</v>
      </c>
      <c r="G25" s="453">
        <v>0</v>
      </c>
      <c r="H25" s="453"/>
    </row>
    <row r="26" spans="1:8" s="440" customFormat="1" ht="14.25">
      <c r="B26" s="458"/>
      <c r="C26" s="453" t="s">
        <v>1000</v>
      </c>
      <c r="D26" s="464">
        <v>6</v>
      </c>
      <c r="E26" s="464">
        <v>4</v>
      </c>
      <c r="F26" s="464">
        <v>5</v>
      </c>
      <c r="G26" s="464">
        <v>0</v>
      </c>
      <c r="H26" s="453"/>
    </row>
    <row r="27" spans="1:8" s="440" customFormat="1" ht="14.25">
      <c r="B27" s="458"/>
      <c r="C27" s="453" t="s">
        <v>1001</v>
      </c>
      <c r="D27" s="464">
        <v>1</v>
      </c>
      <c r="E27" s="464">
        <v>21</v>
      </c>
      <c r="F27" s="464">
        <v>0</v>
      </c>
      <c r="G27" s="464">
        <v>0</v>
      </c>
      <c r="H27" s="453"/>
    </row>
    <row r="28" spans="1:8" s="440" customFormat="1" ht="14.25">
      <c r="B28" s="458"/>
      <c r="C28" s="436" t="s">
        <v>1002</v>
      </c>
      <c r="D28" s="453">
        <v>1</v>
      </c>
      <c r="E28" s="464">
        <v>11</v>
      </c>
      <c r="F28" s="464">
        <v>15</v>
      </c>
      <c r="G28" s="464">
        <v>0</v>
      </c>
      <c r="H28" s="453"/>
    </row>
    <row r="29" spans="1:8" s="440" customFormat="1" ht="14.25">
      <c r="B29" s="458"/>
      <c r="C29" s="462" t="s">
        <v>15</v>
      </c>
      <c r="D29" s="459">
        <f>SUM(D23:D28)</f>
        <v>11</v>
      </c>
      <c r="E29" s="459">
        <f t="shared" ref="E29:G29" si="0">SUM(E23:E28)</f>
        <v>40</v>
      </c>
      <c r="F29" s="459">
        <f t="shared" si="0"/>
        <v>20</v>
      </c>
      <c r="G29" s="459">
        <f t="shared" si="0"/>
        <v>0</v>
      </c>
      <c r="H29" s="463"/>
    </row>
    <row r="30" spans="1:8" ht="12.75" customHeight="1">
      <c r="D30" s="375"/>
      <c r="E30" s="375"/>
      <c r="F30" s="375"/>
      <c r="G30" s="375"/>
    </row>
    <row r="31" spans="1:8" ht="12.75" customHeight="1">
      <c r="D31" s="1040"/>
      <c r="E31" s="1040"/>
      <c r="F31" s="1040"/>
      <c r="G31" s="1040"/>
    </row>
    <row r="32" spans="1:8" ht="12.75" customHeight="1">
      <c r="D32" s="1040"/>
      <c r="E32" s="1040"/>
      <c r="F32" s="1040"/>
      <c r="G32" s="1040"/>
    </row>
    <row r="33" spans="2:8" ht="12.75" customHeight="1">
      <c r="D33" s="1040"/>
      <c r="E33" s="1040"/>
      <c r="F33" s="1040"/>
      <c r="G33" s="1040"/>
    </row>
    <row r="34" spans="2:8" ht="12.75" customHeight="1">
      <c r="D34" s="1086" t="s">
        <v>1062</v>
      </c>
      <c r="E34" s="1086"/>
      <c r="F34" s="1086"/>
      <c r="G34" s="1086"/>
      <c r="H34" s="1086"/>
    </row>
    <row r="35" spans="2:8" ht="12.75" customHeight="1">
      <c r="B35" s="178" t="s">
        <v>11</v>
      </c>
      <c r="D35" s="1086"/>
      <c r="E35" s="1086"/>
      <c r="F35" s="1086"/>
      <c r="G35" s="1086"/>
      <c r="H35" s="1086"/>
    </row>
    <row r="36" spans="2:8" ht="22.5" customHeight="1">
      <c r="D36" s="1086"/>
      <c r="E36" s="1086"/>
      <c r="F36" s="1086"/>
      <c r="G36" s="1086"/>
      <c r="H36" s="1086"/>
    </row>
    <row r="37" spans="2:8">
      <c r="D37" s="1086"/>
      <c r="E37" s="1086"/>
      <c r="F37" s="1086"/>
      <c r="G37" s="1086"/>
      <c r="H37" s="1086"/>
    </row>
  </sheetData>
  <mergeCells count="11">
    <mergeCell ref="D34:H37"/>
    <mergeCell ref="H9:H10"/>
    <mergeCell ref="C12:H12"/>
    <mergeCell ref="C21:H21"/>
    <mergeCell ref="A2:H2"/>
    <mergeCell ref="A3:H3"/>
    <mergeCell ref="A5:H5"/>
    <mergeCell ref="A7:C7"/>
    <mergeCell ref="B9:B10"/>
    <mergeCell ref="C9:C10"/>
    <mergeCell ref="D9:G9"/>
  </mergeCells>
  <printOptions horizontalCentered="1"/>
  <pageMargins left="0.70866141732283472" right="0.70866141732283472" top="0.23622047244094491" bottom="0" header="0.31496062992125984" footer="0.31496062992125984"/>
  <pageSetup paperSize="5" orientation="landscape" r:id="rId1"/>
</worksheet>
</file>

<file path=xl/worksheets/sheet33.xml><?xml version="1.0" encoding="utf-8"?>
<worksheet xmlns="http://schemas.openxmlformats.org/spreadsheetml/2006/main" xmlns:r="http://schemas.openxmlformats.org/officeDocument/2006/relationships">
  <sheetPr>
    <pageSetUpPr fitToPage="1"/>
  </sheetPr>
  <dimension ref="A1:M40"/>
  <sheetViews>
    <sheetView view="pageBreakPreview" zoomScaleSheetLayoutView="100" workbookViewId="0">
      <selection activeCell="D42" sqref="D42"/>
    </sheetView>
  </sheetViews>
  <sheetFormatPr defaultRowHeight="12.75"/>
  <cols>
    <col min="1" max="1" width="8.28515625" customWidth="1"/>
    <col min="2" max="2" width="15.5703125" customWidth="1"/>
    <col min="3" max="3" width="17.28515625" customWidth="1"/>
    <col min="4" max="4" width="21" customWidth="1"/>
    <col min="5" max="5" width="21.140625" customWidth="1"/>
    <col min="6" max="6" width="20.7109375" customWidth="1"/>
    <col min="7" max="7" width="23.5703125" customWidth="1"/>
  </cols>
  <sheetData>
    <row r="1" spans="1:9" ht="18">
      <c r="A1" s="1223" t="s">
        <v>0</v>
      </c>
      <c r="B1" s="1223"/>
      <c r="C1" s="1223"/>
      <c r="D1" s="1223"/>
      <c r="E1" s="1223"/>
      <c r="F1" s="1223"/>
      <c r="G1" s="171" t="s">
        <v>714</v>
      </c>
    </row>
    <row r="2" spans="1:9" ht="21">
      <c r="A2" s="1224" t="s">
        <v>655</v>
      </c>
      <c r="B2" s="1224"/>
      <c r="C2" s="1224"/>
      <c r="D2" s="1224"/>
      <c r="E2" s="1224"/>
      <c r="F2" s="1224"/>
      <c r="G2" s="1224"/>
    </row>
    <row r="3" spans="1:9" ht="15">
      <c r="A3" s="173"/>
      <c r="B3" s="173"/>
    </row>
    <row r="4" spans="1:9" ht="18" customHeight="1">
      <c r="A4" s="1225" t="s">
        <v>715</v>
      </c>
      <c r="B4" s="1225"/>
      <c r="C4" s="1225"/>
      <c r="D4" s="1225"/>
      <c r="E4" s="1225"/>
      <c r="F4" s="1225"/>
      <c r="G4" s="1225"/>
    </row>
    <row r="5" spans="1:9" ht="15">
      <c r="A5" s="174" t="s">
        <v>957</v>
      </c>
      <c r="B5" s="174"/>
    </row>
    <row r="6" spans="1:9" ht="15">
      <c r="A6" s="174"/>
      <c r="B6" s="174"/>
      <c r="F6" s="1214" t="s">
        <v>1015</v>
      </c>
      <c r="G6" s="1214"/>
    </row>
    <row r="7" spans="1:9" ht="59.25" customHeight="1">
      <c r="A7" s="175" t="s">
        <v>2</v>
      </c>
      <c r="B7" s="246" t="s">
        <v>3</v>
      </c>
      <c r="C7" s="250" t="s">
        <v>716</v>
      </c>
      <c r="D7" s="250" t="s">
        <v>717</v>
      </c>
      <c r="E7" s="250" t="s">
        <v>718</v>
      </c>
      <c r="F7" s="250" t="s">
        <v>719</v>
      </c>
      <c r="G7" s="250" t="s">
        <v>720</v>
      </c>
    </row>
    <row r="8" spans="1:9" s="171" customFormat="1" ht="15">
      <c r="A8" s="176" t="s">
        <v>271</v>
      </c>
      <c r="B8" s="176" t="s">
        <v>272</v>
      </c>
      <c r="C8" s="176" t="s">
        <v>273</v>
      </c>
      <c r="D8" s="176" t="s">
        <v>274</v>
      </c>
      <c r="E8" s="176" t="s">
        <v>275</v>
      </c>
      <c r="F8" s="176" t="s">
        <v>276</v>
      </c>
      <c r="G8" s="176" t="s">
        <v>277</v>
      </c>
    </row>
    <row r="9" spans="1:9">
      <c r="A9" s="365">
        <v>1</v>
      </c>
      <c r="B9" s="365" t="s">
        <v>829</v>
      </c>
      <c r="C9" s="414">
        <v>820</v>
      </c>
      <c r="D9" s="417">
        <v>0</v>
      </c>
      <c r="E9" s="417">
        <v>10</v>
      </c>
      <c r="F9" s="417">
        <v>0</v>
      </c>
      <c r="G9" s="417">
        <v>0</v>
      </c>
    </row>
    <row r="10" spans="1:9">
      <c r="A10" s="365">
        <v>2</v>
      </c>
      <c r="B10" s="365" t="s">
        <v>830</v>
      </c>
      <c r="C10" s="417">
        <v>1122</v>
      </c>
      <c r="D10" s="417">
        <v>0</v>
      </c>
      <c r="E10" s="417">
        <v>0</v>
      </c>
      <c r="F10" s="417">
        <v>0</v>
      </c>
      <c r="G10" s="417">
        <v>0</v>
      </c>
    </row>
    <row r="11" spans="1:9">
      <c r="A11" s="365">
        <v>3</v>
      </c>
      <c r="B11" s="365" t="s">
        <v>831</v>
      </c>
      <c r="C11" s="417">
        <v>745</v>
      </c>
      <c r="D11" s="417">
        <v>0</v>
      </c>
      <c r="E11" s="417">
        <v>0</v>
      </c>
      <c r="F11" s="417">
        <v>0</v>
      </c>
      <c r="G11" s="417">
        <v>0</v>
      </c>
      <c r="H11" s="407"/>
      <c r="I11" s="12"/>
    </row>
    <row r="12" spans="1:9">
      <c r="A12" s="365">
        <v>4</v>
      </c>
      <c r="B12" s="365" t="s">
        <v>832</v>
      </c>
      <c r="C12" s="417">
        <v>617</v>
      </c>
      <c r="D12" s="417">
        <v>0</v>
      </c>
      <c r="E12" s="417">
        <v>0</v>
      </c>
      <c r="F12" s="417">
        <v>0</v>
      </c>
      <c r="G12" s="417">
        <v>0</v>
      </c>
    </row>
    <row r="13" spans="1:9">
      <c r="A13" s="365">
        <v>5</v>
      </c>
      <c r="B13" s="365" t="s">
        <v>833</v>
      </c>
      <c r="C13" s="417">
        <v>604</v>
      </c>
      <c r="D13" s="417">
        <v>0</v>
      </c>
      <c r="E13" s="417">
        <v>0</v>
      </c>
      <c r="F13" s="417">
        <v>0</v>
      </c>
      <c r="G13" s="417">
        <v>0</v>
      </c>
    </row>
    <row r="14" spans="1:9">
      <c r="A14" s="365">
        <v>6</v>
      </c>
      <c r="B14" s="365" t="s">
        <v>834</v>
      </c>
      <c r="C14" s="417">
        <v>870</v>
      </c>
      <c r="D14" s="417">
        <v>0</v>
      </c>
      <c r="E14" s="417">
        <v>0</v>
      </c>
      <c r="F14" s="417">
        <v>0</v>
      </c>
      <c r="G14" s="417">
        <v>0</v>
      </c>
    </row>
    <row r="15" spans="1:9">
      <c r="A15" s="365">
        <v>7</v>
      </c>
      <c r="B15" s="365" t="s">
        <v>835</v>
      </c>
      <c r="C15" s="417">
        <v>533</v>
      </c>
      <c r="D15" s="417">
        <v>0</v>
      </c>
      <c r="E15" s="417">
        <v>0</v>
      </c>
      <c r="F15" s="417">
        <v>0</v>
      </c>
      <c r="G15" s="542">
        <v>0</v>
      </c>
    </row>
    <row r="16" spans="1:9">
      <c r="A16" s="365">
        <v>8</v>
      </c>
      <c r="B16" s="365" t="s">
        <v>836</v>
      </c>
      <c r="C16" s="417">
        <v>748</v>
      </c>
      <c r="D16" s="417">
        <v>0</v>
      </c>
      <c r="E16" s="417">
        <v>0</v>
      </c>
      <c r="F16" s="417">
        <v>0</v>
      </c>
      <c r="G16" s="417">
        <v>0</v>
      </c>
    </row>
    <row r="17" spans="1:7">
      <c r="A17" s="365">
        <v>9</v>
      </c>
      <c r="B17" s="365" t="s">
        <v>837</v>
      </c>
      <c r="C17" s="417">
        <v>595</v>
      </c>
      <c r="D17" s="417">
        <v>0</v>
      </c>
      <c r="E17" s="417">
        <v>0</v>
      </c>
      <c r="F17" s="417">
        <v>0</v>
      </c>
      <c r="G17" s="417">
        <v>0</v>
      </c>
    </row>
    <row r="18" spans="1:7">
      <c r="A18" s="365">
        <v>10</v>
      </c>
      <c r="B18" s="365" t="s">
        <v>838</v>
      </c>
      <c r="C18" s="417">
        <v>779</v>
      </c>
      <c r="D18" s="417">
        <v>0</v>
      </c>
      <c r="E18" s="417">
        <v>0</v>
      </c>
      <c r="F18" s="417">
        <v>0</v>
      </c>
      <c r="G18" s="417">
        <v>0</v>
      </c>
    </row>
    <row r="19" spans="1:7">
      <c r="A19" s="365">
        <v>11</v>
      </c>
      <c r="B19" s="365" t="s">
        <v>839</v>
      </c>
      <c r="C19" s="417">
        <v>799</v>
      </c>
      <c r="D19" s="417">
        <v>0</v>
      </c>
      <c r="E19" s="417">
        <v>0</v>
      </c>
      <c r="F19" s="417">
        <v>0</v>
      </c>
      <c r="G19" s="543">
        <v>0</v>
      </c>
    </row>
    <row r="20" spans="1:7">
      <c r="A20" s="365">
        <v>12</v>
      </c>
      <c r="B20" s="365" t="s">
        <v>869</v>
      </c>
      <c r="C20" s="417">
        <v>756</v>
      </c>
      <c r="D20" s="417">
        <v>0</v>
      </c>
      <c r="E20" s="417">
        <v>0</v>
      </c>
      <c r="F20" s="417">
        <v>0</v>
      </c>
      <c r="G20" s="417">
        <v>0</v>
      </c>
    </row>
    <row r="21" spans="1:7">
      <c r="A21" s="365">
        <v>13</v>
      </c>
      <c r="B21" s="365" t="s">
        <v>841</v>
      </c>
      <c r="C21" s="417">
        <v>906</v>
      </c>
      <c r="D21" s="417">
        <v>0</v>
      </c>
      <c r="E21" s="417">
        <v>0</v>
      </c>
      <c r="F21" s="417">
        <v>0</v>
      </c>
      <c r="G21" s="417">
        <v>0</v>
      </c>
    </row>
    <row r="22" spans="1:7">
      <c r="A22" s="365">
        <v>14</v>
      </c>
      <c r="B22" s="365" t="s">
        <v>842</v>
      </c>
      <c r="C22" s="417">
        <v>609</v>
      </c>
      <c r="D22" s="417">
        <v>0</v>
      </c>
      <c r="E22" s="417">
        <v>0</v>
      </c>
      <c r="F22" s="417">
        <v>0</v>
      </c>
      <c r="G22" s="417">
        <v>0</v>
      </c>
    </row>
    <row r="23" spans="1:7">
      <c r="A23" s="365">
        <v>15</v>
      </c>
      <c r="B23" s="365" t="s">
        <v>843</v>
      </c>
      <c r="C23" s="417">
        <v>420</v>
      </c>
      <c r="D23" s="417">
        <v>0</v>
      </c>
      <c r="E23" s="417">
        <v>0</v>
      </c>
      <c r="F23" s="417">
        <v>0</v>
      </c>
      <c r="G23" s="417">
        <v>0</v>
      </c>
    </row>
    <row r="24" spans="1:7">
      <c r="A24" s="365">
        <v>16</v>
      </c>
      <c r="B24" s="365" t="s">
        <v>844</v>
      </c>
      <c r="C24" s="417">
        <v>430</v>
      </c>
      <c r="D24" s="417">
        <v>0</v>
      </c>
      <c r="E24" s="417">
        <v>0</v>
      </c>
      <c r="F24" s="417">
        <v>0</v>
      </c>
      <c r="G24" s="544">
        <v>0</v>
      </c>
    </row>
    <row r="25" spans="1:7">
      <c r="A25" s="365">
        <v>17</v>
      </c>
      <c r="B25" s="365" t="s">
        <v>845</v>
      </c>
      <c r="C25" s="417">
        <v>660</v>
      </c>
      <c r="D25" s="417">
        <v>0</v>
      </c>
      <c r="E25" s="417">
        <v>0</v>
      </c>
      <c r="F25" s="417">
        <v>0</v>
      </c>
      <c r="G25" s="417">
        <v>0</v>
      </c>
    </row>
    <row r="26" spans="1:7">
      <c r="A26" s="365">
        <v>18</v>
      </c>
      <c r="B26" s="365" t="s">
        <v>846</v>
      </c>
      <c r="C26" s="417">
        <v>412</v>
      </c>
      <c r="D26" s="417">
        <v>0</v>
      </c>
      <c r="E26" s="417">
        <v>0</v>
      </c>
      <c r="F26" s="417">
        <v>0</v>
      </c>
      <c r="G26" s="417">
        <v>0</v>
      </c>
    </row>
    <row r="27" spans="1:7">
      <c r="A27" s="365">
        <v>19</v>
      </c>
      <c r="B27" s="365" t="s">
        <v>847</v>
      </c>
      <c r="C27" s="417">
        <v>838</v>
      </c>
      <c r="D27" s="417">
        <v>0</v>
      </c>
      <c r="E27" s="417">
        <v>0</v>
      </c>
      <c r="F27" s="417">
        <v>0</v>
      </c>
      <c r="G27" s="417">
        <v>0</v>
      </c>
    </row>
    <row r="28" spans="1:7">
      <c r="A28" s="365">
        <v>20</v>
      </c>
      <c r="B28" s="365" t="s">
        <v>848</v>
      </c>
      <c r="C28" s="417">
        <v>736</v>
      </c>
      <c r="D28" s="417">
        <v>0</v>
      </c>
      <c r="E28" s="417">
        <v>0</v>
      </c>
      <c r="F28" s="417">
        <v>0</v>
      </c>
      <c r="G28" s="417">
        <v>0</v>
      </c>
    </row>
    <row r="29" spans="1:7">
      <c r="A29" s="365">
        <v>21</v>
      </c>
      <c r="B29" s="365" t="s">
        <v>849</v>
      </c>
      <c r="C29" s="417">
        <v>991</v>
      </c>
      <c r="D29" s="417">
        <v>0</v>
      </c>
      <c r="E29" s="417">
        <v>0</v>
      </c>
      <c r="F29" s="417">
        <v>0</v>
      </c>
      <c r="G29" s="417">
        <v>0</v>
      </c>
    </row>
    <row r="30" spans="1:7">
      <c r="A30" s="265" t="s">
        <v>15</v>
      </c>
      <c r="B30" s="9"/>
      <c r="C30" s="418">
        <f>SUM(C9:C29)</f>
        <v>14990</v>
      </c>
      <c r="D30" s="418">
        <f t="shared" ref="D30:G30" si="0">SUM(D9:D29)</f>
        <v>0</v>
      </c>
      <c r="E30" s="418">
        <f t="shared" si="0"/>
        <v>10</v>
      </c>
      <c r="F30" s="418">
        <f t="shared" si="0"/>
        <v>0</v>
      </c>
      <c r="G30" s="418">
        <f t="shared" si="0"/>
        <v>0</v>
      </c>
    </row>
    <row r="31" spans="1:7">
      <c r="A31" s="177"/>
    </row>
    <row r="32" spans="1:7" s="652" customFormat="1">
      <c r="A32" s="177"/>
    </row>
    <row r="34" spans="1:13" s="652" customFormat="1"/>
    <row r="35" spans="1:13" ht="12.75" customHeight="1">
      <c r="D35" s="1086" t="s">
        <v>1063</v>
      </c>
      <c r="E35" s="1086"/>
      <c r="F35" s="1086"/>
      <c r="G35" s="1086"/>
      <c r="H35" s="1086"/>
    </row>
    <row r="36" spans="1:13" ht="15" customHeight="1">
      <c r="A36" s="251"/>
      <c r="B36" s="251"/>
      <c r="C36" s="251"/>
      <c r="D36" s="1086"/>
      <c r="E36" s="1086"/>
      <c r="F36" s="1086"/>
      <c r="G36" s="1086"/>
      <c r="H36" s="1086"/>
      <c r="I36" s="268"/>
    </row>
    <row r="37" spans="1:13" ht="15" customHeight="1">
      <c r="A37" s="251"/>
      <c r="B37" s="251"/>
      <c r="C37" s="251"/>
      <c r="D37" s="1086"/>
      <c r="E37" s="1086"/>
      <c r="F37" s="1086"/>
      <c r="G37" s="1086"/>
      <c r="H37" s="1086"/>
      <c r="I37" s="268"/>
    </row>
    <row r="38" spans="1:13" ht="15" customHeight="1">
      <c r="A38" s="251"/>
      <c r="B38" s="251"/>
      <c r="C38" s="251"/>
      <c r="D38" s="1086"/>
      <c r="E38" s="1086"/>
      <c r="F38" s="1086"/>
      <c r="G38" s="1086"/>
      <c r="H38" s="1086"/>
      <c r="I38" s="252"/>
    </row>
    <row r="39" spans="1:13">
      <c r="A39" s="251" t="s">
        <v>11</v>
      </c>
      <c r="C39" s="251"/>
      <c r="D39" s="251"/>
      <c r="E39" s="251"/>
      <c r="F39" s="1354"/>
      <c r="G39" s="1354"/>
      <c r="H39" s="251"/>
      <c r="I39" s="251"/>
    </row>
    <row r="40" spans="1:13">
      <c r="A40" s="251"/>
      <c r="B40" s="251"/>
      <c r="C40" s="251"/>
      <c r="D40" s="251"/>
      <c r="E40" s="251"/>
      <c r="F40" s="251"/>
      <c r="G40" s="251"/>
      <c r="H40" s="251"/>
      <c r="I40" s="251"/>
      <c r="J40" s="251"/>
      <c r="K40" s="251"/>
      <c r="L40" s="251"/>
      <c r="M40" s="251"/>
    </row>
  </sheetData>
  <mergeCells count="6">
    <mergeCell ref="F39:G39"/>
    <mergeCell ref="A1:F1"/>
    <mergeCell ref="A2:G2"/>
    <mergeCell ref="A4:G4"/>
    <mergeCell ref="F6:G6"/>
    <mergeCell ref="D35:H38"/>
  </mergeCells>
  <printOptions horizontalCentered="1"/>
  <pageMargins left="0.70866141732283472" right="0.70866141732283472" top="0.23622047244094491" bottom="0" header="0.31496062992125984" footer="0.31496062992125984"/>
  <pageSetup paperSize="5" orientation="landscape" r:id="rId1"/>
</worksheet>
</file>

<file path=xl/worksheets/sheet34.xml><?xml version="1.0" encoding="utf-8"?>
<worksheet xmlns="http://schemas.openxmlformats.org/spreadsheetml/2006/main" xmlns:r="http://schemas.openxmlformats.org/officeDocument/2006/relationships">
  <dimension ref="A1:O41"/>
  <sheetViews>
    <sheetView view="pageBreakPreview" topLeftCell="D1" zoomScale="60" workbookViewId="0">
      <selection activeCell="S77" sqref="S77"/>
    </sheetView>
  </sheetViews>
  <sheetFormatPr defaultRowHeight="12.75"/>
  <cols>
    <col min="2" max="2" width="17.28515625" customWidth="1"/>
    <col min="5" max="5" width="11" customWidth="1"/>
    <col min="6" max="6" width="24.42578125" customWidth="1"/>
    <col min="12" max="12" width="11" customWidth="1"/>
  </cols>
  <sheetData>
    <row r="1" spans="1:15" ht="18">
      <c r="A1" s="1223" t="s">
        <v>0</v>
      </c>
      <c r="B1" s="1223"/>
      <c r="C1" s="1223"/>
      <c r="D1" s="1223"/>
      <c r="E1" s="1223"/>
      <c r="F1" s="1223"/>
      <c r="G1" s="1223"/>
      <c r="H1" s="1223"/>
      <c r="I1" s="1223"/>
      <c r="J1" s="1223"/>
      <c r="K1" s="1223"/>
      <c r="L1" s="1223"/>
      <c r="M1" s="1223"/>
      <c r="N1" s="1356" t="s">
        <v>1035</v>
      </c>
      <c r="O1" s="1356"/>
    </row>
    <row r="2" spans="1:15" ht="21">
      <c r="A2" s="1224" t="s">
        <v>655</v>
      </c>
      <c r="B2" s="1224"/>
      <c r="C2" s="1224"/>
      <c r="D2" s="1224"/>
      <c r="E2" s="1224"/>
      <c r="F2" s="1224"/>
      <c r="G2" s="1224"/>
      <c r="H2" s="1224"/>
      <c r="I2" s="1224"/>
      <c r="J2" s="1224"/>
      <c r="K2" s="1224"/>
      <c r="L2" s="1224"/>
      <c r="M2" s="1224"/>
      <c r="N2" s="1224"/>
      <c r="O2" s="652"/>
    </row>
    <row r="3" spans="1:15" ht="15">
      <c r="A3" s="173"/>
      <c r="B3" s="173"/>
      <c r="C3" s="652"/>
      <c r="D3" s="652"/>
      <c r="E3" s="652"/>
      <c r="F3" s="652"/>
      <c r="G3" s="652"/>
      <c r="H3" s="652"/>
      <c r="I3" s="652"/>
      <c r="J3" s="652"/>
      <c r="K3" s="652"/>
      <c r="L3" s="652"/>
      <c r="M3" s="652"/>
      <c r="N3" s="652"/>
      <c r="O3" s="652"/>
    </row>
    <row r="4" spans="1:15" ht="18">
      <c r="A4" s="1225" t="s">
        <v>1036</v>
      </c>
      <c r="B4" s="1225"/>
      <c r="C4" s="1225"/>
      <c r="D4" s="1225"/>
      <c r="E4" s="1225"/>
      <c r="F4" s="1225"/>
      <c r="G4" s="1225"/>
      <c r="H4" s="1225"/>
      <c r="I4" s="1225"/>
      <c r="J4" s="1225"/>
      <c r="K4" s="1225"/>
      <c r="L4" s="1225"/>
      <c r="M4" s="1225"/>
      <c r="N4" s="1225"/>
      <c r="O4" s="652"/>
    </row>
    <row r="5" spans="1:15" ht="15">
      <c r="A5" s="174" t="s">
        <v>264</v>
      </c>
      <c r="B5" s="174"/>
      <c r="C5" s="652"/>
      <c r="D5" s="652"/>
      <c r="E5" s="652"/>
      <c r="F5" s="652"/>
      <c r="G5" s="652"/>
      <c r="H5" s="652"/>
      <c r="I5" s="652"/>
      <c r="J5" s="652"/>
      <c r="K5" s="652"/>
      <c r="L5" s="652"/>
      <c r="M5" s="652"/>
      <c r="N5" s="652"/>
      <c r="O5" s="652"/>
    </row>
    <row r="6" spans="1:15" ht="15">
      <c r="A6" s="174"/>
      <c r="B6" s="174"/>
      <c r="C6" s="652"/>
      <c r="D6" s="652"/>
      <c r="E6" s="652"/>
      <c r="F6" s="652"/>
      <c r="G6" s="652"/>
      <c r="H6" s="652"/>
      <c r="I6" s="652"/>
      <c r="J6" s="652"/>
      <c r="K6" s="652"/>
      <c r="L6" s="652"/>
      <c r="M6" s="1226" t="s">
        <v>1015</v>
      </c>
      <c r="N6" s="1226"/>
      <c r="O6" s="1226"/>
    </row>
    <row r="7" spans="1:15">
      <c r="A7" s="1335" t="s">
        <v>2</v>
      </c>
      <c r="B7" s="1335" t="s">
        <v>3</v>
      </c>
      <c r="C7" s="1357" t="s">
        <v>1037</v>
      </c>
      <c r="D7" s="1355" t="s">
        <v>1038</v>
      </c>
      <c r="E7" s="1355" t="s">
        <v>1039</v>
      </c>
      <c r="F7" s="1355" t="s">
        <v>1040</v>
      </c>
      <c r="G7" s="1355" t="s">
        <v>1041</v>
      </c>
      <c r="H7" s="1355"/>
      <c r="I7" s="1355"/>
      <c r="J7" s="1355"/>
      <c r="K7" s="1355"/>
      <c r="L7" s="1355" t="s">
        <v>1042</v>
      </c>
      <c r="M7" s="1355" t="s">
        <v>1043</v>
      </c>
      <c r="N7" s="1355"/>
      <c r="O7" s="1355"/>
    </row>
    <row r="8" spans="1:15">
      <c r="A8" s="1335"/>
      <c r="B8" s="1335"/>
      <c r="C8" s="1358"/>
      <c r="D8" s="1355"/>
      <c r="E8" s="1355"/>
      <c r="F8" s="1355"/>
      <c r="G8" s="1355" t="s">
        <v>1044</v>
      </c>
      <c r="H8" s="1355"/>
      <c r="I8" s="1355" t="s">
        <v>1045</v>
      </c>
      <c r="J8" s="1355" t="s">
        <v>1046</v>
      </c>
      <c r="K8" s="1355" t="s">
        <v>1047</v>
      </c>
      <c r="L8" s="1355"/>
      <c r="M8" s="1355" t="s">
        <v>89</v>
      </c>
      <c r="N8" s="1355" t="s">
        <v>1048</v>
      </c>
      <c r="O8" s="1355" t="s">
        <v>1049</v>
      </c>
    </row>
    <row r="9" spans="1:15" ht="48.75" customHeight="1">
      <c r="A9" s="1335"/>
      <c r="B9" s="1335"/>
      <c r="C9" s="1359"/>
      <c r="D9" s="1355"/>
      <c r="E9" s="1355"/>
      <c r="F9" s="1355"/>
      <c r="G9" s="936" t="s">
        <v>1050</v>
      </c>
      <c r="H9" s="936" t="s">
        <v>1051</v>
      </c>
      <c r="I9" s="1355"/>
      <c r="J9" s="1355"/>
      <c r="K9" s="1355"/>
      <c r="L9" s="1355"/>
      <c r="M9" s="1355"/>
      <c r="N9" s="1355"/>
      <c r="O9" s="1355"/>
    </row>
    <row r="10" spans="1:15">
      <c r="A10" s="941">
        <v>1</v>
      </c>
      <c r="B10" s="941" t="s">
        <v>829</v>
      </c>
      <c r="C10" s="722">
        <v>820</v>
      </c>
      <c r="D10" s="722">
        <v>820</v>
      </c>
      <c r="E10" s="722">
        <v>771</v>
      </c>
      <c r="F10" s="941">
        <v>38</v>
      </c>
      <c r="G10" s="941">
        <v>25</v>
      </c>
      <c r="H10" s="941">
        <v>3</v>
      </c>
      <c r="I10" s="941">
        <v>0</v>
      </c>
      <c r="J10" s="941">
        <v>9</v>
      </c>
      <c r="K10" s="941">
        <v>4</v>
      </c>
      <c r="L10" s="941">
        <v>0</v>
      </c>
      <c r="M10" s="941">
        <v>1</v>
      </c>
      <c r="N10" s="941">
        <v>0</v>
      </c>
      <c r="O10" s="941">
        <v>37</v>
      </c>
    </row>
    <row r="11" spans="1:15">
      <c r="A11" s="941">
        <v>2</v>
      </c>
      <c r="B11" s="941" t="s">
        <v>830</v>
      </c>
      <c r="C11" s="722">
        <v>1122</v>
      </c>
      <c r="D11" s="722">
        <v>1122</v>
      </c>
      <c r="E11" s="722">
        <v>1120</v>
      </c>
      <c r="F11" s="722">
        <v>25</v>
      </c>
      <c r="G11" s="941">
        <v>19</v>
      </c>
      <c r="H11" s="941">
        <v>0</v>
      </c>
      <c r="I11" s="941">
        <v>1</v>
      </c>
      <c r="J11" s="941">
        <v>2</v>
      </c>
      <c r="K11" s="941">
        <v>2</v>
      </c>
      <c r="L11" s="941">
        <v>1</v>
      </c>
      <c r="M11" s="941">
        <v>4</v>
      </c>
      <c r="N11" s="941">
        <v>0</v>
      </c>
      <c r="O11" s="941">
        <v>21</v>
      </c>
    </row>
    <row r="12" spans="1:15">
      <c r="A12" s="941">
        <v>3</v>
      </c>
      <c r="B12" s="941" t="s">
        <v>831</v>
      </c>
      <c r="C12" s="722">
        <v>745</v>
      </c>
      <c r="D12" s="722">
        <v>745</v>
      </c>
      <c r="E12" s="722">
        <v>12</v>
      </c>
      <c r="F12" s="722">
        <v>12</v>
      </c>
      <c r="G12" s="941">
        <v>12</v>
      </c>
      <c r="H12" s="941">
        <v>0</v>
      </c>
      <c r="I12" s="941">
        <v>0</v>
      </c>
      <c r="J12" s="941">
        <v>0</v>
      </c>
      <c r="K12" s="941">
        <v>0</v>
      </c>
      <c r="L12" s="941">
        <v>0</v>
      </c>
      <c r="M12" s="941">
        <v>0</v>
      </c>
      <c r="N12" s="941">
        <v>0</v>
      </c>
      <c r="O12" s="941">
        <v>0</v>
      </c>
    </row>
    <row r="13" spans="1:15" s="943" customFormat="1">
      <c r="A13" s="722">
        <v>4</v>
      </c>
      <c r="B13" s="722" t="s">
        <v>832</v>
      </c>
      <c r="C13" s="937">
        <v>617</v>
      </c>
      <c r="D13" s="937">
        <v>617</v>
      </c>
      <c r="E13" s="937">
        <v>617</v>
      </c>
      <c r="F13" s="937">
        <v>0</v>
      </c>
      <c r="G13" s="937">
        <v>0</v>
      </c>
      <c r="H13" s="937">
        <v>0</v>
      </c>
      <c r="I13" s="937">
        <v>0</v>
      </c>
      <c r="J13" s="937">
        <v>0</v>
      </c>
      <c r="K13" s="937">
        <v>0</v>
      </c>
      <c r="L13" s="937">
        <v>0</v>
      </c>
      <c r="M13" s="937">
        <v>0</v>
      </c>
      <c r="N13" s="937">
        <v>0</v>
      </c>
      <c r="O13" s="937">
        <v>0</v>
      </c>
    </row>
    <row r="14" spans="1:15">
      <c r="A14" s="941">
        <v>5</v>
      </c>
      <c r="B14" s="941" t="s">
        <v>833</v>
      </c>
      <c r="C14" s="722">
        <v>604</v>
      </c>
      <c r="D14" s="722">
        <v>604</v>
      </c>
      <c r="E14" s="722">
        <v>570</v>
      </c>
      <c r="F14" s="722">
        <v>60</v>
      </c>
      <c r="G14" s="941">
        <v>60</v>
      </c>
      <c r="H14" s="941">
        <v>0</v>
      </c>
      <c r="I14" s="941">
        <v>0</v>
      </c>
      <c r="J14" s="941">
        <v>0</v>
      </c>
      <c r="K14" s="941">
        <v>0</v>
      </c>
      <c r="L14" s="941">
        <v>0</v>
      </c>
      <c r="M14" s="941">
        <v>0</v>
      </c>
      <c r="N14" s="941">
        <v>0</v>
      </c>
      <c r="O14" s="941">
        <v>0</v>
      </c>
    </row>
    <row r="15" spans="1:15">
      <c r="A15" s="941">
        <v>6</v>
      </c>
      <c r="B15" s="941" t="s">
        <v>834</v>
      </c>
      <c r="C15" s="937">
        <v>870</v>
      </c>
      <c r="D15" s="937">
        <v>870</v>
      </c>
      <c r="E15" s="937">
        <v>870</v>
      </c>
      <c r="F15" s="942">
        <v>0</v>
      </c>
      <c r="G15" s="942">
        <v>0</v>
      </c>
      <c r="H15" s="942">
        <v>0</v>
      </c>
      <c r="I15" s="942">
        <v>0</v>
      </c>
      <c r="J15" s="942">
        <v>0</v>
      </c>
      <c r="K15" s="942">
        <v>0</v>
      </c>
      <c r="L15" s="942">
        <v>0</v>
      </c>
      <c r="M15" s="942">
        <v>0</v>
      </c>
      <c r="N15" s="942">
        <v>0</v>
      </c>
      <c r="O15" s="942">
        <v>0</v>
      </c>
    </row>
    <row r="16" spans="1:15">
      <c r="A16" s="941">
        <v>7</v>
      </c>
      <c r="B16" s="941" t="s">
        <v>835</v>
      </c>
      <c r="C16" s="937">
        <v>533</v>
      </c>
      <c r="D16" s="937">
        <v>533</v>
      </c>
      <c r="E16" s="937">
        <v>533</v>
      </c>
      <c r="F16" s="942">
        <v>24</v>
      </c>
      <c r="G16" s="942">
        <v>24</v>
      </c>
      <c r="H16" s="942">
        <v>0</v>
      </c>
      <c r="I16" s="942">
        <v>0</v>
      </c>
      <c r="J16" s="942">
        <v>0</v>
      </c>
      <c r="K16" s="942">
        <v>0</v>
      </c>
      <c r="L16" s="942">
        <v>0</v>
      </c>
      <c r="M16" s="942">
        <v>0</v>
      </c>
      <c r="N16" s="942">
        <v>0</v>
      </c>
      <c r="O16" s="942">
        <v>24</v>
      </c>
    </row>
    <row r="17" spans="1:15">
      <c r="A17" s="941">
        <v>8</v>
      </c>
      <c r="B17" s="941" t="s">
        <v>836</v>
      </c>
      <c r="C17" s="941">
        <v>748</v>
      </c>
      <c r="D17" s="941">
        <v>748</v>
      </c>
      <c r="E17" s="941">
        <v>748</v>
      </c>
      <c r="F17" s="941">
        <v>0</v>
      </c>
      <c r="G17" s="941">
        <v>0</v>
      </c>
      <c r="H17" s="941">
        <v>0</v>
      </c>
      <c r="I17" s="941">
        <v>0</v>
      </c>
      <c r="J17" s="941">
        <v>0</v>
      </c>
      <c r="K17" s="941">
        <v>0</v>
      </c>
      <c r="L17" s="941">
        <v>0</v>
      </c>
      <c r="M17" s="941">
        <v>0</v>
      </c>
      <c r="N17" s="941">
        <v>0</v>
      </c>
      <c r="O17" s="941">
        <v>0</v>
      </c>
    </row>
    <row r="18" spans="1:15">
      <c r="A18" s="944">
        <v>9</v>
      </c>
      <c r="B18" s="941" t="s">
        <v>837</v>
      </c>
      <c r="C18" s="941">
        <v>595</v>
      </c>
      <c r="D18" s="941">
        <v>595</v>
      </c>
      <c r="E18" s="941">
        <v>595</v>
      </c>
      <c r="F18" s="941">
        <v>0</v>
      </c>
      <c r="G18" s="941">
        <v>0</v>
      </c>
      <c r="H18" s="941">
        <v>0</v>
      </c>
      <c r="I18" s="941">
        <v>0</v>
      </c>
      <c r="J18" s="941">
        <v>0</v>
      </c>
      <c r="K18" s="941">
        <v>0</v>
      </c>
      <c r="L18" s="941">
        <v>0</v>
      </c>
      <c r="M18" s="941">
        <v>0</v>
      </c>
      <c r="N18" s="941">
        <v>0</v>
      </c>
      <c r="O18" s="941">
        <v>0</v>
      </c>
    </row>
    <row r="19" spans="1:15">
      <c r="A19" s="941">
        <v>10</v>
      </c>
      <c r="B19" s="941" t="s">
        <v>838</v>
      </c>
      <c r="C19" s="941">
        <v>779</v>
      </c>
      <c r="D19" s="941">
        <v>779</v>
      </c>
      <c r="E19" s="941">
        <v>778</v>
      </c>
      <c r="F19" s="941">
        <v>35</v>
      </c>
      <c r="G19" s="941">
        <v>35</v>
      </c>
      <c r="H19" s="941">
        <v>0</v>
      </c>
      <c r="I19" s="941">
        <v>0</v>
      </c>
      <c r="J19" s="941">
        <v>0</v>
      </c>
      <c r="K19" s="941">
        <v>0</v>
      </c>
      <c r="L19" s="941">
        <v>0</v>
      </c>
      <c r="M19" s="941">
        <v>0</v>
      </c>
      <c r="N19" s="941">
        <v>0</v>
      </c>
      <c r="O19" s="941">
        <v>2</v>
      </c>
    </row>
    <row r="20" spans="1:15">
      <c r="A20" s="941">
        <v>11</v>
      </c>
      <c r="B20" s="941" t="s">
        <v>839</v>
      </c>
      <c r="C20" s="941">
        <v>799</v>
      </c>
      <c r="D20" s="941">
        <v>799</v>
      </c>
      <c r="E20" s="941">
        <v>791</v>
      </c>
      <c r="F20" s="941">
        <v>31</v>
      </c>
      <c r="G20" s="941">
        <v>9</v>
      </c>
      <c r="H20" s="941">
        <v>6</v>
      </c>
      <c r="I20" s="941">
        <v>3</v>
      </c>
      <c r="J20" s="941">
        <v>18</v>
      </c>
      <c r="K20" s="941">
        <v>3</v>
      </c>
      <c r="L20" s="941">
        <v>1</v>
      </c>
      <c r="M20" s="941">
        <v>1</v>
      </c>
      <c r="N20" s="941">
        <v>1</v>
      </c>
      <c r="O20" s="941">
        <v>29</v>
      </c>
    </row>
    <row r="21" spans="1:15" s="358" customFormat="1">
      <c r="A21" s="949">
        <v>12</v>
      </c>
      <c r="B21" s="949" t="s">
        <v>869</v>
      </c>
      <c r="C21" s="949">
        <v>756</v>
      </c>
      <c r="D21" s="949">
        <v>756</v>
      </c>
      <c r="E21" s="497">
        <v>0</v>
      </c>
      <c r="F21" s="497">
        <v>0</v>
      </c>
      <c r="G21" s="950">
        <v>0</v>
      </c>
      <c r="H21" s="950">
        <v>0</v>
      </c>
      <c r="I21" s="497">
        <v>0</v>
      </c>
      <c r="J21" s="497">
        <v>0</v>
      </c>
      <c r="K21" s="497">
        <v>0</v>
      </c>
      <c r="L21" s="497">
        <v>0</v>
      </c>
      <c r="M21" s="497">
        <v>0</v>
      </c>
      <c r="N21" s="497">
        <v>0</v>
      </c>
      <c r="O21" s="497">
        <v>0</v>
      </c>
    </row>
    <row r="22" spans="1:15">
      <c r="A22" s="945">
        <v>13</v>
      </c>
      <c r="B22" s="945" t="s">
        <v>841</v>
      </c>
      <c r="C22" s="945">
        <v>906</v>
      </c>
      <c r="D22" s="945">
        <v>906</v>
      </c>
      <c r="E22" s="941">
        <v>823</v>
      </c>
      <c r="F22" s="941">
        <v>57</v>
      </c>
      <c r="G22" s="938">
        <v>0</v>
      </c>
      <c r="H22" s="938">
        <v>0</v>
      </c>
      <c r="I22" s="941">
        <v>0</v>
      </c>
      <c r="J22" s="941">
        <v>0</v>
      </c>
      <c r="K22" s="941">
        <v>0</v>
      </c>
      <c r="L22" s="941">
        <v>0</v>
      </c>
      <c r="M22" s="941">
        <v>0</v>
      </c>
      <c r="N22" s="941">
        <v>0</v>
      </c>
      <c r="O22" s="941">
        <v>2</v>
      </c>
    </row>
    <row r="23" spans="1:15">
      <c r="A23" s="945">
        <v>14</v>
      </c>
      <c r="B23" s="945" t="s">
        <v>842</v>
      </c>
      <c r="C23" s="945">
        <v>609</v>
      </c>
      <c r="D23" s="945">
        <v>609</v>
      </c>
      <c r="E23" s="941">
        <v>609</v>
      </c>
      <c r="F23" s="941">
        <v>0</v>
      </c>
      <c r="G23" s="938">
        <v>0</v>
      </c>
      <c r="H23" s="938">
        <v>0</v>
      </c>
      <c r="I23" s="941">
        <v>0</v>
      </c>
      <c r="J23" s="941">
        <v>0</v>
      </c>
      <c r="K23" s="941">
        <v>0</v>
      </c>
      <c r="L23" s="941">
        <v>0</v>
      </c>
      <c r="M23" s="941">
        <v>0</v>
      </c>
      <c r="N23" s="941">
        <v>0</v>
      </c>
      <c r="O23" s="941">
        <v>0</v>
      </c>
    </row>
    <row r="24" spans="1:15">
      <c r="A24" s="945">
        <v>15</v>
      </c>
      <c r="B24" s="941" t="s">
        <v>843</v>
      </c>
      <c r="C24" s="945">
        <v>420</v>
      </c>
      <c r="D24" s="945">
        <v>420</v>
      </c>
      <c r="E24" s="941">
        <v>420</v>
      </c>
      <c r="F24" s="941">
        <v>21</v>
      </c>
      <c r="G24" s="945">
        <v>7</v>
      </c>
      <c r="H24" s="945">
        <v>0</v>
      </c>
      <c r="I24" s="941">
        <v>0</v>
      </c>
      <c r="J24" s="941">
        <v>15</v>
      </c>
      <c r="K24" s="941">
        <v>1</v>
      </c>
      <c r="L24" s="941">
        <v>0</v>
      </c>
      <c r="M24" s="941">
        <v>0</v>
      </c>
      <c r="N24" s="941">
        <v>0</v>
      </c>
      <c r="O24" s="941">
        <v>21</v>
      </c>
    </row>
    <row r="25" spans="1:15">
      <c r="A25" s="941">
        <v>16</v>
      </c>
      <c r="B25" s="941" t="s">
        <v>844</v>
      </c>
      <c r="C25" s="941">
        <v>430</v>
      </c>
      <c r="D25" s="941">
        <v>430</v>
      </c>
      <c r="E25" s="941">
        <v>430</v>
      </c>
      <c r="F25" s="941">
        <v>0</v>
      </c>
      <c r="G25" s="941">
        <v>0</v>
      </c>
      <c r="H25" s="941">
        <v>0</v>
      </c>
      <c r="I25" s="941">
        <v>0</v>
      </c>
      <c r="J25" s="941">
        <v>0</v>
      </c>
      <c r="K25" s="941">
        <v>0</v>
      </c>
      <c r="L25" s="941">
        <v>0</v>
      </c>
      <c r="M25" s="941">
        <v>0</v>
      </c>
      <c r="N25" s="941">
        <v>0</v>
      </c>
      <c r="O25" s="941">
        <v>0</v>
      </c>
    </row>
    <row r="26" spans="1:15">
      <c r="A26" s="941">
        <v>17</v>
      </c>
      <c r="B26" s="941" t="s">
        <v>845</v>
      </c>
      <c r="C26" s="941">
        <v>660</v>
      </c>
      <c r="D26" s="941">
        <v>660</v>
      </c>
      <c r="E26" s="941">
        <v>660</v>
      </c>
      <c r="F26" s="941">
        <v>0</v>
      </c>
      <c r="G26" s="941">
        <v>0</v>
      </c>
      <c r="H26" s="941">
        <v>0</v>
      </c>
      <c r="I26" s="941">
        <v>0</v>
      </c>
      <c r="J26" s="941">
        <v>0</v>
      </c>
      <c r="K26" s="941">
        <v>0</v>
      </c>
      <c r="L26" s="941">
        <v>0</v>
      </c>
      <c r="M26" s="941">
        <v>0</v>
      </c>
      <c r="N26" s="941">
        <v>0</v>
      </c>
      <c r="O26" s="941">
        <v>0</v>
      </c>
    </row>
    <row r="27" spans="1:15">
      <c r="A27" s="941">
        <v>18</v>
      </c>
      <c r="B27" s="941" t="s">
        <v>846</v>
      </c>
      <c r="C27" s="941">
        <v>412</v>
      </c>
      <c r="D27" s="941">
        <v>412</v>
      </c>
      <c r="E27" s="941">
        <v>410</v>
      </c>
      <c r="F27" s="941">
        <v>101</v>
      </c>
      <c r="G27" s="941">
        <v>78</v>
      </c>
      <c r="H27" s="941">
        <v>9</v>
      </c>
      <c r="I27" s="941">
        <v>16</v>
      </c>
      <c r="J27" s="941">
        <v>27</v>
      </c>
      <c r="K27" s="941">
        <v>10</v>
      </c>
      <c r="L27" s="941">
        <v>0</v>
      </c>
      <c r="M27" s="941">
        <v>14</v>
      </c>
      <c r="N27" s="941">
        <v>8</v>
      </c>
      <c r="O27" s="941">
        <v>86</v>
      </c>
    </row>
    <row r="28" spans="1:15" s="943" customFormat="1">
      <c r="A28" s="722">
        <v>19</v>
      </c>
      <c r="B28" s="722" t="s">
        <v>847</v>
      </c>
      <c r="C28" s="722">
        <v>838</v>
      </c>
      <c r="D28" s="722">
        <v>838</v>
      </c>
      <c r="E28" s="722">
        <v>838</v>
      </c>
      <c r="F28" s="722">
        <v>161</v>
      </c>
      <c r="G28" s="722">
        <v>161</v>
      </c>
      <c r="H28" s="722">
        <v>0</v>
      </c>
      <c r="I28" s="722">
        <v>0</v>
      </c>
      <c r="J28" s="722">
        <v>0</v>
      </c>
      <c r="K28" s="722">
        <v>0</v>
      </c>
      <c r="L28" s="722">
        <v>0</v>
      </c>
      <c r="M28" s="722">
        <v>0</v>
      </c>
      <c r="N28" s="722">
        <v>0</v>
      </c>
      <c r="O28" s="722">
        <v>0</v>
      </c>
    </row>
    <row r="29" spans="1:15">
      <c r="A29" s="941">
        <v>20</v>
      </c>
      <c r="B29" s="941" t="s">
        <v>848</v>
      </c>
      <c r="C29" s="941">
        <v>736</v>
      </c>
      <c r="D29" s="941">
        <v>736</v>
      </c>
      <c r="E29" s="941">
        <v>692</v>
      </c>
      <c r="F29" s="941">
        <v>54</v>
      </c>
      <c r="G29" s="941">
        <v>52</v>
      </c>
      <c r="H29" s="941">
        <v>1</v>
      </c>
      <c r="I29" s="941">
        <v>0</v>
      </c>
      <c r="J29" s="941">
        <v>2</v>
      </c>
      <c r="K29" s="941">
        <v>0</v>
      </c>
      <c r="L29" s="941">
        <v>0</v>
      </c>
      <c r="M29" s="941">
        <v>3</v>
      </c>
      <c r="N29" s="941">
        <v>5</v>
      </c>
      <c r="O29" s="941">
        <v>46</v>
      </c>
    </row>
    <row r="30" spans="1:15" ht="14.25">
      <c r="A30" s="941">
        <v>21</v>
      </c>
      <c r="B30" s="941" t="s">
        <v>849</v>
      </c>
      <c r="C30" s="929">
        <v>991</v>
      </c>
      <c r="D30" s="929">
        <v>991</v>
      </c>
      <c r="E30" s="929">
        <v>605</v>
      </c>
      <c r="F30" s="929">
        <v>65</v>
      </c>
      <c r="G30" s="929">
        <v>61</v>
      </c>
      <c r="H30" s="929">
        <v>0</v>
      </c>
      <c r="I30" s="929">
        <v>1</v>
      </c>
      <c r="J30" s="929">
        <v>3</v>
      </c>
      <c r="K30" s="929">
        <v>0</v>
      </c>
      <c r="L30" s="929">
        <v>0</v>
      </c>
      <c r="M30" s="929">
        <v>0</v>
      </c>
      <c r="N30" s="929">
        <v>0</v>
      </c>
      <c r="O30" s="929">
        <v>0</v>
      </c>
    </row>
    <row r="31" spans="1:15">
      <c r="A31" s="941"/>
      <c r="B31" s="497" t="s">
        <v>15</v>
      </c>
      <c r="C31" s="941">
        <f>SUM(C10:C30)</f>
        <v>14990</v>
      </c>
      <c r="D31" s="941">
        <f t="shared" ref="D31:E31" si="0">SUM(D10:D30)</f>
        <v>14990</v>
      </c>
      <c r="E31" s="941">
        <f t="shared" si="0"/>
        <v>12892</v>
      </c>
      <c r="F31" s="941">
        <f>SUM(F10:F30)</f>
        <v>684</v>
      </c>
      <c r="G31" s="941">
        <v>548</v>
      </c>
      <c r="H31" s="941">
        <f t="shared" ref="H31:O31" si="1">SUM(H10:H30)</f>
        <v>19</v>
      </c>
      <c r="I31" s="941">
        <f t="shared" si="1"/>
        <v>21</v>
      </c>
      <c r="J31" s="941">
        <f t="shared" si="1"/>
        <v>76</v>
      </c>
      <c r="K31" s="941">
        <f t="shared" si="1"/>
        <v>20</v>
      </c>
      <c r="L31" s="941">
        <f t="shared" si="1"/>
        <v>2</v>
      </c>
      <c r="M31" s="941">
        <f t="shared" si="1"/>
        <v>23</v>
      </c>
      <c r="N31" s="941">
        <f t="shared" si="1"/>
        <v>14</v>
      </c>
      <c r="O31" s="941">
        <f t="shared" si="1"/>
        <v>268</v>
      </c>
    </row>
    <row r="32" spans="1:15">
      <c r="K32" s="1360"/>
      <c r="L32" s="1360"/>
      <c r="M32" s="935"/>
      <c r="N32" s="935"/>
    </row>
    <row r="33" spans="2:15" ht="12.75" customHeight="1">
      <c r="K33" s="374"/>
      <c r="L33" s="374"/>
      <c r="M33" s="374"/>
      <c r="N33" s="374"/>
    </row>
    <row r="34" spans="2:15" ht="12.75" customHeight="1">
      <c r="K34" s="374"/>
      <c r="L34" s="374"/>
      <c r="M34" s="374"/>
      <c r="N34" s="374"/>
    </row>
    <row r="35" spans="2:15" s="652" customFormat="1" ht="12.75" customHeight="1">
      <c r="K35" s="374"/>
      <c r="L35" s="374"/>
      <c r="M35" s="374"/>
      <c r="N35" s="374"/>
    </row>
    <row r="36" spans="2:15" ht="12.75" customHeight="1">
      <c r="K36" s="374"/>
      <c r="L36" s="374"/>
      <c r="M36" s="374"/>
      <c r="N36" s="374"/>
    </row>
    <row r="37" spans="2:15" ht="12.75" customHeight="1">
      <c r="B37" t="s">
        <v>1052</v>
      </c>
      <c r="K37" s="374"/>
      <c r="L37" s="374"/>
      <c r="M37" s="374"/>
      <c r="N37" s="374"/>
    </row>
    <row r="38" spans="2:15" ht="12.75" customHeight="1">
      <c r="I38" s="1086" t="s">
        <v>1064</v>
      </c>
      <c r="J38" s="1086"/>
      <c r="K38" s="1086"/>
      <c r="L38" s="1086"/>
      <c r="M38" s="1086"/>
      <c r="N38" s="1086"/>
      <c r="O38" s="1086"/>
    </row>
    <row r="39" spans="2:15" ht="12.75" customHeight="1">
      <c r="I39" s="1086"/>
      <c r="J39" s="1086"/>
      <c r="K39" s="1086"/>
      <c r="L39" s="1086"/>
      <c r="M39" s="1086"/>
      <c r="N39" s="1086"/>
      <c r="O39" s="1086"/>
    </row>
    <row r="40" spans="2:15" ht="12.75" customHeight="1">
      <c r="I40" s="1086"/>
      <c r="J40" s="1086"/>
      <c r="K40" s="1086"/>
      <c r="L40" s="1086"/>
      <c r="M40" s="1086"/>
      <c r="N40" s="1086"/>
      <c r="O40" s="1086"/>
    </row>
    <row r="41" spans="2:15" ht="12.75" customHeight="1">
      <c r="I41" s="1086"/>
      <c r="J41" s="1086"/>
      <c r="K41" s="1086"/>
      <c r="L41" s="1086"/>
      <c r="M41" s="1086"/>
      <c r="N41" s="1086"/>
      <c r="O41" s="1086"/>
    </row>
  </sheetData>
  <mergeCells count="23">
    <mergeCell ref="I38:O41"/>
    <mergeCell ref="A7:A9"/>
    <mergeCell ref="B7:B9"/>
    <mergeCell ref="C7:C9"/>
    <mergeCell ref="D7:D9"/>
    <mergeCell ref="E7:E9"/>
    <mergeCell ref="O8:O9"/>
    <mergeCell ref="K32:L32"/>
    <mergeCell ref="F7:F9"/>
    <mergeCell ref="G7:K7"/>
    <mergeCell ref="L7:L9"/>
    <mergeCell ref="M7:O7"/>
    <mergeCell ref="G8:H8"/>
    <mergeCell ref="I8:I9"/>
    <mergeCell ref="J8:J9"/>
    <mergeCell ref="K8:K9"/>
    <mergeCell ref="M8:M9"/>
    <mergeCell ref="N8:N9"/>
    <mergeCell ref="A1:M1"/>
    <mergeCell ref="N1:O1"/>
    <mergeCell ref="A2:N2"/>
    <mergeCell ref="A4:N4"/>
    <mergeCell ref="M6:O6"/>
  </mergeCells>
  <pageMargins left="0.7" right="0.7" top="0.75" bottom="0.75" header="0.3" footer="0.3"/>
  <pageSetup paperSize="5" scale="88" orientation="landscape" r:id="rId1"/>
</worksheet>
</file>

<file path=xl/worksheets/sheet35.xml><?xml version="1.0" encoding="utf-8"?>
<worksheet xmlns="http://schemas.openxmlformats.org/spreadsheetml/2006/main" xmlns:r="http://schemas.openxmlformats.org/officeDocument/2006/relationships">
  <sheetPr>
    <pageSetUpPr fitToPage="1"/>
  </sheetPr>
  <dimension ref="A1:S34"/>
  <sheetViews>
    <sheetView view="pageBreakPreview" zoomScale="90" zoomScaleSheetLayoutView="90" workbookViewId="0">
      <selection activeCell="D24" sqref="D24"/>
    </sheetView>
  </sheetViews>
  <sheetFormatPr defaultRowHeight="12.75"/>
  <cols>
    <col min="1" max="1" width="10.28515625" customWidth="1"/>
    <col min="2" max="2" width="12"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style="358" customWidth="1"/>
  </cols>
  <sheetData>
    <row r="1" spans="1:19" ht="15">
      <c r="D1" s="1119"/>
      <c r="E1" s="1119"/>
      <c r="H1" s="37"/>
      <c r="I1" s="1206" t="s">
        <v>65</v>
      </c>
      <c r="J1" s="1206"/>
    </row>
    <row r="2" spans="1:19" ht="15">
      <c r="A2" s="1210" t="s">
        <v>0</v>
      </c>
      <c r="B2" s="1210"/>
      <c r="C2" s="1210"/>
      <c r="D2" s="1210"/>
      <c r="E2" s="1210"/>
      <c r="F2" s="1210"/>
      <c r="G2" s="1210"/>
      <c r="H2" s="1210"/>
      <c r="I2" s="1210"/>
      <c r="J2" s="1210"/>
    </row>
    <row r="3" spans="1:19" ht="20.25">
      <c r="A3" s="1116" t="s">
        <v>655</v>
      </c>
      <c r="B3" s="1116"/>
      <c r="C3" s="1116"/>
      <c r="D3" s="1116"/>
      <c r="E3" s="1116"/>
      <c r="F3" s="1116"/>
      <c r="G3" s="1116"/>
      <c r="H3" s="1116"/>
      <c r="I3" s="1116"/>
      <c r="J3" s="1116"/>
    </row>
    <row r="4" spans="1:19" ht="10.5" customHeight="1"/>
    <row r="5" spans="1:19" s="15" customFormat="1" ht="24.75" customHeight="1">
      <c r="A5" s="1361" t="s">
        <v>450</v>
      </c>
      <c r="B5" s="1361"/>
      <c r="C5" s="1361"/>
      <c r="D5" s="1361"/>
      <c r="E5" s="1361"/>
      <c r="F5" s="1361"/>
      <c r="G5" s="1361"/>
      <c r="H5" s="1361"/>
      <c r="I5" s="1361"/>
      <c r="J5" s="1361"/>
      <c r="K5" s="1361"/>
    </row>
    <row r="6" spans="1:19" s="15" customFormat="1" ht="15.75" customHeight="1">
      <c r="A6" s="40"/>
      <c r="B6" s="40"/>
      <c r="C6" s="40"/>
      <c r="D6" s="40"/>
      <c r="E6" s="40"/>
      <c r="F6" s="40"/>
      <c r="G6" s="40"/>
      <c r="H6" s="40"/>
      <c r="I6" s="40"/>
      <c r="J6" s="40"/>
      <c r="K6" s="379"/>
    </row>
    <row r="7" spans="1:19" s="15" customFormat="1">
      <c r="A7" s="1118" t="s">
        <v>966</v>
      </c>
      <c r="B7" s="1118"/>
      <c r="E7" s="1363"/>
      <c r="F7" s="1363"/>
      <c r="G7" s="1363"/>
      <c r="H7" s="1363"/>
      <c r="I7" s="1363" t="s">
        <v>1029</v>
      </c>
      <c r="J7" s="1363"/>
      <c r="K7" s="1363"/>
    </row>
    <row r="8" spans="1:19" s="13" customFormat="1" ht="15.75" hidden="1">
      <c r="C8" s="1210" t="s">
        <v>12</v>
      </c>
      <c r="D8" s="1210"/>
      <c r="E8" s="1210"/>
      <c r="F8" s="1210"/>
      <c r="G8" s="1210"/>
      <c r="H8" s="1210"/>
      <c r="I8" s="1210"/>
      <c r="J8" s="1210"/>
      <c r="K8" s="786"/>
    </row>
    <row r="9" spans="1:19" ht="44.25" customHeight="1">
      <c r="A9" s="1207" t="s">
        <v>20</v>
      </c>
      <c r="B9" s="1207" t="s">
        <v>55</v>
      </c>
      <c r="C9" s="1101" t="s">
        <v>478</v>
      </c>
      <c r="D9" s="1102"/>
      <c r="E9" s="1101" t="s">
        <v>35</v>
      </c>
      <c r="F9" s="1102"/>
      <c r="G9" s="1101" t="s">
        <v>36</v>
      </c>
      <c r="H9" s="1102"/>
      <c r="I9" s="1100" t="s">
        <v>101</v>
      </c>
      <c r="J9" s="1100"/>
      <c r="K9" s="1276" t="s">
        <v>528</v>
      </c>
      <c r="R9" s="9"/>
      <c r="S9" s="12"/>
    </row>
    <row r="10" spans="1:19" s="14" customFormat="1" ht="42.6" customHeight="1">
      <c r="A10" s="1208"/>
      <c r="B10" s="1208"/>
      <c r="C10" s="5" t="s">
        <v>37</v>
      </c>
      <c r="D10" s="5" t="s">
        <v>100</v>
      </c>
      <c r="E10" s="5" t="s">
        <v>37</v>
      </c>
      <c r="F10" s="5" t="s">
        <v>100</v>
      </c>
      <c r="G10" s="5" t="s">
        <v>37</v>
      </c>
      <c r="H10" s="5" t="s">
        <v>100</v>
      </c>
      <c r="I10" s="5" t="s">
        <v>135</v>
      </c>
      <c r="J10" s="5" t="s">
        <v>136</v>
      </c>
      <c r="K10" s="1277"/>
    </row>
    <row r="11" spans="1:19">
      <c r="A11" s="123">
        <v>1</v>
      </c>
      <c r="B11" s="123">
        <v>2</v>
      </c>
      <c r="C11" s="123">
        <v>3</v>
      </c>
      <c r="D11" s="123">
        <v>4</v>
      </c>
      <c r="E11" s="123">
        <v>5</v>
      </c>
      <c r="F11" s="123">
        <v>6</v>
      </c>
      <c r="G11" s="123">
        <v>7</v>
      </c>
      <c r="H11" s="123">
        <v>8</v>
      </c>
      <c r="I11" s="123">
        <v>9</v>
      </c>
      <c r="J11" s="123">
        <v>10</v>
      </c>
      <c r="K11" s="211">
        <v>11</v>
      </c>
    </row>
    <row r="12" spans="1:19" ht="17.25" customHeight="1">
      <c r="A12" s="8">
        <v>1</v>
      </c>
      <c r="B12" s="17" t="s">
        <v>386</v>
      </c>
      <c r="C12" s="381">
        <v>1849</v>
      </c>
      <c r="D12" s="382">
        <v>1849</v>
      </c>
      <c r="E12" s="381">
        <v>1509</v>
      </c>
      <c r="F12" s="382">
        <v>1321.05</v>
      </c>
      <c r="G12" s="381">
        <v>193</v>
      </c>
      <c r="H12" s="382">
        <v>269.75</v>
      </c>
      <c r="I12" s="381">
        <v>147</v>
      </c>
      <c r="J12" s="382">
        <v>258.2</v>
      </c>
      <c r="K12" s="432">
        <v>0</v>
      </c>
      <c r="L12" s="597"/>
    </row>
    <row r="13" spans="1:19" ht="17.25" customHeight="1">
      <c r="A13" s="8">
        <v>2</v>
      </c>
      <c r="B13" s="17" t="s">
        <v>387</v>
      </c>
      <c r="C13" s="381">
        <v>0</v>
      </c>
      <c r="D13" s="382">
        <v>0</v>
      </c>
      <c r="E13" s="381">
        <v>0</v>
      </c>
      <c r="F13" s="382">
        <v>0</v>
      </c>
      <c r="G13" s="381">
        <v>0</v>
      </c>
      <c r="H13" s="382">
        <v>0</v>
      </c>
      <c r="I13" s="381">
        <v>0</v>
      </c>
      <c r="J13" s="382">
        <v>0</v>
      </c>
      <c r="K13" s="432">
        <v>0</v>
      </c>
      <c r="L13" s="597"/>
    </row>
    <row r="14" spans="1:19" ht="17.25" customHeight="1">
      <c r="A14" s="8">
        <v>3</v>
      </c>
      <c r="B14" s="17" t="s">
        <v>388</v>
      </c>
      <c r="C14" s="381">
        <v>873</v>
      </c>
      <c r="D14" s="382">
        <v>1215.28</v>
      </c>
      <c r="E14" s="381">
        <v>821</v>
      </c>
      <c r="F14" s="382">
        <v>958.8</v>
      </c>
      <c r="G14" s="381">
        <v>51</v>
      </c>
      <c r="H14" s="382">
        <v>167.36</v>
      </c>
      <c r="I14" s="381">
        <v>1</v>
      </c>
      <c r="J14" s="382">
        <v>89.12</v>
      </c>
      <c r="K14" s="432">
        <v>0</v>
      </c>
      <c r="L14" s="597"/>
    </row>
    <row r="15" spans="1:19" ht="17.25" customHeight="1">
      <c r="A15" s="8">
        <v>4</v>
      </c>
      <c r="B15" s="17" t="s">
        <v>389</v>
      </c>
      <c r="C15" s="381">
        <v>4383</v>
      </c>
      <c r="D15" s="382">
        <v>6062.38</v>
      </c>
      <c r="E15" s="381">
        <v>4008</v>
      </c>
      <c r="F15" s="382">
        <v>4081.18</v>
      </c>
      <c r="G15" s="381">
        <v>308</v>
      </c>
      <c r="H15" s="382">
        <v>1597.33</v>
      </c>
      <c r="I15" s="381">
        <v>67</v>
      </c>
      <c r="J15" s="382">
        <v>383.87</v>
      </c>
      <c r="K15" s="432">
        <v>0</v>
      </c>
      <c r="L15" s="597"/>
    </row>
    <row r="16" spans="1:19" ht="17.25" customHeight="1">
      <c r="A16" s="8">
        <v>5</v>
      </c>
      <c r="B16" s="17" t="s">
        <v>390</v>
      </c>
      <c r="C16" s="381">
        <v>0</v>
      </c>
      <c r="D16" s="308">
        <v>0</v>
      </c>
      <c r="E16" s="381">
        <v>0</v>
      </c>
      <c r="F16" s="382">
        <v>0</v>
      </c>
      <c r="G16" s="381">
        <v>0</v>
      </c>
      <c r="H16" s="382">
        <v>0</v>
      </c>
      <c r="I16" s="381">
        <v>0</v>
      </c>
      <c r="J16" s="382">
        <v>0</v>
      </c>
      <c r="K16" s="432">
        <v>0</v>
      </c>
      <c r="L16" s="597"/>
    </row>
    <row r="17" spans="1:16" ht="17.25" customHeight="1">
      <c r="A17" s="8">
        <v>6</v>
      </c>
      <c r="B17" s="17" t="s">
        <v>391</v>
      </c>
      <c r="C17" s="1006">
        <v>768</v>
      </c>
      <c r="D17" s="308">
        <v>1403.16</v>
      </c>
      <c r="E17" s="1006">
        <v>497</v>
      </c>
      <c r="F17" s="308">
        <v>890.58</v>
      </c>
      <c r="G17" s="1006">
        <v>218</v>
      </c>
      <c r="H17" s="1004">
        <v>215.76</v>
      </c>
      <c r="I17" s="1005">
        <v>53</v>
      </c>
      <c r="J17" s="1004">
        <v>296.82</v>
      </c>
      <c r="K17" s="432">
        <v>0</v>
      </c>
      <c r="L17" s="597"/>
    </row>
    <row r="18" spans="1:16" ht="17.25" customHeight="1">
      <c r="A18" s="8">
        <v>7</v>
      </c>
      <c r="B18" s="17" t="s">
        <v>392</v>
      </c>
      <c r="C18" s="381">
        <v>3042</v>
      </c>
      <c r="D18" s="382">
        <v>5382.72</v>
      </c>
      <c r="E18" s="625">
        <v>2415</v>
      </c>
      <c r="F18" s="382">
        <v>3430.75</v>
      </c>
      <c r="G18" s="381">
        <v>476</v>
      </c>
      <c r="H18" s="382">
        <v>1420</v>
      </c>
      <c r="I18" s="381">
        <v>151</v>
      </c>
      <c r="J18" s="382">
        <v>531.97</v>
      </c>
      <c r="K18" s="432">
        <v>0</v>
      </c>
      <c r="L18" s="597"/>
    </row>
    <row r="19" spans="1:16" s="12" customFormat="1" ht="14.25" customHeight="1">
      <c r="A19" s="8">
        <v>8</v>
      </c>
      <c r="B19" s="17" t="s">
        <v>261</v>
      </c>
      <c r="C19" s="381">
        <v>0</v>
      </c>
      <c r="D19" s="382">
        <v>0</v>
      </c>
      <c r="E19" s="381">
        <v>0</v>
      </c>
      <c r="F19" s="382">
        <v>0</v>
      </c>
      <c r="G19" s="381">
        <v>0</v>
      </c>
      <c r="H19" s="382">
        <v>0</v>
      </c>
      <c r="I19" s="381">
        <v>0</v>
      </c>
      <c r="J19" s="382">
        <v>0</v>
      </c>
      <c r="K19" s="432">
        <v>0</v>
      </c>
      <c r="L19" s="597"/>
    </row>
    <row r="20" spans="1:16" s="12" customFormat="1" ht="14.25" customHeight="1">
      <c r="A20" s="8">
        <v>9</v>
      </c>
      <c r="B20" s="17" t="s">
        <v>367</v>
      </c>
      <c r="C20" s="381">
        <v>0</v>
      </c>
      <c r="D20" s="382">
        <v>0</v>
      </c>
      <c r="E20" s="381">
        <v>0</v>
      </c>
      <c r="F20" s="382">
        <v>0</v>
      </c>
      <c r="G20" s="381">
        <v>0</v>
      </c>
      <c r="H20" s="382">
        <v>0</v>
      </c>
      <c r="I20" s="381">
        <v>0</v>
      </c>
      <c r="J20" s="382">
        <v>0</v>
      </c>
      <c r="K20" s="432">
        <v>0</v>
      </c>
      <c r="L20" s="597"/>
    </row>
    <row r="21" spans="1:16" s="12" customFormat="1" ht="14.25" customHeight="1">
      <c r="A21" s="8">
        <v>10</v>
      </c>
      <c r="B21" s="17" t="s">
        <v>527</v>
      </c>
      <c r="C21" s="381">
        <v>0</v>
      </c>
      <c r="D21" s="382">
        <v>0</v>
      </c>
      <c r="E21" s="381">
        <v>0</v>
      </c>
      <c r="F21" s="382">
        <v>0</v>
      </c>
      <c r="G21" s="381">
        <v>0</v>
      </c>
      <c r="H21" s="382">
        <v>0</v>
      </c>
      <c r="I21" s="381">
        <v>0</v>
      </c>
      <c r="J21" s="382">
        <v>0</v>
      </c>
      <c r="K21" s="432">
        <v>0</v>
      </c>
      <c r="L21" s="597"/>
    </row>
    <row r="22" spans="1:16" s="12" customFormat="1" ht="14.25" customHeight="1">
      <c r="A22" s="8">
        <v>11</v>
      </c>
      <c r="B22" s="17" t="s">
        <v>490</v>
      </c>
      <c r="C22" s="381">
        <v>0</v>
      </c>
      <c r="D22" s="382">
        <v>0</v>
      </c>
      <c r="E22" s="381">
        <v>0</v>
      </c>
      <c r="F22" s="382">
        <v>0</v>
      </c>
      <c r="G22" s="381">
        <v>0</v>
      </c>
      <c r="H22" s="382">
        <v>0</v>
      </c>
      <c r="I22" s="381">
        <v>0</v>
      </c>
      <c r="J22" s="382">
        <v>0</v>
      </c>
      <c r="K22" s="432">
        <v>0</v>
      </c>
      <c r="L22" s="597"/>
    </row>
    <row r="23" spans="1:16" s="12" customFormat="1" ht="14.25" customHeight="1">
      <c r="A23" s="8">
        <v>12</v>
      </c>
      <c r="B23" s="256" t="s">
        <v>526</v>
      </c>
      <c r="C23" s="9">
        <v>568</v>
      </c>
      <c r="D23" s="382">
        <v>0</v>
      </c>
      <c r="E23" s="381">
        <v>0</v>
      </c>
      <c r="F23" s="382">
        <v>0</v>
      </c>
      <c r="G23" s="381">
        <v>0</v>
      </c>
      <c r="H23" s="382">
        <v>0</v>
      </c>
      <c r="I23" s="381">
        <v>568</v>
      </c>
      <c r="J23" s="382">
        <v>0</v>
      </c>
      <c r="K23" s="432">
        <v>0</v>
      </c>
      <c r="L23" s="597"/>
    </row>
    <row r="24" spans="1:16" s="12" customFormat="1" ht="15.75" customHeight="1">
      <c r="A24" s="3" t="s">
        <v>15</v>
      </c>
      <c r="B24" s="9"/>
      <c r="C24" s="9">
        <f>SUM(C12:C23)</f>
        <v>11483</v>
      </c>
      <c r="D24" s="9">
        <f t="shared" ref="D24:J24" si="0">SUM(D12:D23)</f>
        <v>15912.54</v>
      </c>
      <c r="E24" s="9">
        <f t="shared" si="0"/>
        <v>9250</v>
      </c>
      <c r="F24" s="9">
        <f t="shared" si="0"/>
        <v>10682.36</v>
      </c>
      <c r="G24" s="9">
        <f t="shared" si="0"/>
        <v>1246</v>
      </c>
      <c r="H24" s="9">
        <f t="shared" si="0"/>
        <v>3670.2</v>
      </c>
      <c r="I24" s="9">
        <f t="shared" si="0"/>
        <v>987</v>
      </c>
      <c r="J24" s="9">
        <f t="shared" si="0"/>
        <v>1559.98</v>
      </c>
      <c r="K24" s="968">
        <v>0</v>
      </c>
    </row>
    <row r="25" spans="1:16" s="12" customFormat="1">
      <c r="A25" s="10"/>
      <c r="K25" s="969"/>
    </row>
    <row r="26" spans="1:16" s="12" customFormat="1">
      <c r="A26" s="10"/>
      <c r="K26" s="967"/>
    </row>
    <row r="27" spans="1:16" s="12" customFormat="1">
      <c r="A27" s="10"/>
      <c r="K27" s="967"/>
    </row>
    <row r="28" spans="1:16" s="12" customFormat="1" ht="12.75" customHeight="1">
      <c r="A28" s="356"/>
      <c r="B28" s="14"/>
      <c r="C28" s="269"/>
      <c r="D28"/>
      <c r="E28"/>
      <c r="F28"/>
      <c r="G28"/>
      <c r="H28" s="374"/>
      <c r="I28" s="374"/>
      <c r="J28" s="374"/>
      <c r="K28" s="967"/>
    </row>
    <row r="29" spans="1:16" s="15" customFormat="1" ht="13.9" customHeight="1">
      <c r="A29" s="356" t="s">
        <v>18</v>
      </c>
      <c r="B29" s="267"/>
      <c r="C29" s="374"/>
      <c r="D29"/>
      <c r="E29"/>
      <c r="F29"/>
      <c r="G29"/>
      <c r="H29" s="374"/>
      <c r="I29" s="374"/>
      <c r="J29" s="374"/>
      <c r="K29" s="806"/>
      <c r="L29" s="75"/>
      <c r="M29" s="75"/>
      <c r="N29" s="75"/>
      <c r="O29" s="75"/>
      <c r="P29" s="75"/>
    </row>
    <row r="30" spans="1:16" s="15" customFormat="1" ht="12" customHeight="1">
      <c r="A30" s="267"/>
      <c r="B30" s="267"/>
      <c r="C30" s="374"/>
      <c r="D30"/>
      <c r="E30"/>
      <c r="F30"/>
      <c r="G30" s="1086" t="s">
        <v>1065</v>
      </c>
      <c r="H30" s="1086"/>
      <c r="I30" s="1086"/>
      <c r="J30" s="1086"/>
      <c r="K30" s="1086"/>
      <c r="L30" s="1086"/>
      <c r="M30" s="1086"/>
      <c r="N30" s="267"/>
      <c r="O30" s="75"/>
      <c r="P30" s="75"/>
    </row>
    <row r="31" spans="1:16" s="15" customFormat="1" ht="13.15" customHeight="1">
      <c r="A31" s="267"/>
      <c r="B31" s="267"/>
      <c r="C31" s="267"/>
      <c r="D31" s="267"/>
      <c r="E31" s="267"/>
      <c r="F31" s="267"/>
      <c r="G31" s="1086"/>
      <c r="H31" s="1086"/>
      <c r="I31" s="1086"/>
      <c r="J31" s="1086"/>
      <c r="K31" s="1086"/>
      <c r="L31" s="1086"/>
      <c r="M31" s="1086"/>
      <c r="N31" s="267"/>
      <c r="O31" s="75"/>
      <c r="P31" s="75"/>
    </row>
    <row r="32" spans="1:16" s="15" customFormat="1" ht="12.75" customHeight="1">
      <c r="A32" s="14"/>
      <c r="B32" s="14"/>
      <c r="C32" s="14"/>
      <c r="D32" s="14"/>
      <c r="E32" s="14"/>
      <c r="F32" s="14"/>
      <c r="G32" s="1086"/>
      <c r="H32" s="1086"/>
      <c r="I32" s="1086"/>
      <c r="J32" s="1086"/>
      <c r="K32" s="1086"/>
      <c r="L32" s="1086"/>
      <c r="M32" s="1086"/>
      <c r="N32" s="1024"/>
    </row>
    <row r="33" spans="1:14" s="15" customFormat="1" ht="12.75" customHeight="1">
      <c r="A33" s="14"/>
      <c r="G33" s="1086"/>
      <c r="H33" s="1086"/>
      <c r="I33" s="1086"/>
      <c r="J33" s="1086"/>
      <c r="K33" s="1086"/>
      <c r="L33" s="1086"/>
      <c r="M33" s="1086"/>
      <c r="N33" s="1024"/>
    </row>
    <row r="34" spans="1:14">
      <c r="A34" s="1362"/>
      <c r="B34" s="1362"/>
      <c r="C34" s="1362"/>
      <c r="D34" s="1362"/>
      <c r="E34" s="1362"/>
      <c r="F34" s="1362"/>
      <c r="G34" s="1362"/>
      <c r="H34" s="1362"/>
      <c r="I34" s="1362"/>
      <c r="J34" s="1362"/>
    </row>
  </sheetData>
  <mergeCells count="18">
    <mergeCell ref="G30:M33"/>
    <mergeCell ref="A34:J34"/>
    <mergeCell ref="A7:B7"/>
    <mergeCell ref="E7:H7"/>
    <mergeCell ref="I7:K7"/>
    <mergeCell ref="C8:J8"/>
    <mergeCell ref="A9:A10"/>
    <mergeCell ref="B9:B10"/>
    <mergeCell ref="C9:D9"/>
    <mergeCell ref="E9:F9"/>
    <mergeCell ref="G9:H9"/>
    <mergeCell ref="I9:J9"/>
    <mergeCell ref="K9:K10"/>
    <mergeCell ref="D1:E1"/>
    <mergeCell ref="I1:J1"/>
    <mergeCell ref="A2:J2"/>
    <mergeCell ref="A3:J3"/>
    <mergeCell ref="A5:K5"/>
  </mergeCells>
  <printOptions horizontalCentered="1"/>
  <pageMargins left="0.70866141732283472" right="0.70866141732283472" top="0.23622047244094491" bottom="0" header="0.31496062992125984" footer="0.31496062992125984"/>
  <pageSetup paperSize="5" orientation="landscape" r:id="rId1"/>
</worksheet>
</file>

<file path=xl/worksheets/sheet36.xml><?xml version="1.0" encoding="utf-8"?>
<worksheet xmlns="http://schemas.openxmlformats.org/spreadsheetml/2006/main" xmlns:r="http://schemas.openxmlformats.org/officeDocument/2006/relationships">
  <sheetPr>
    <pageSetUpPr fitToPage="1"/>
  </sheetPr>
  <dimension ref="A1:S46"/>
  <sheetViews>
    <sheetView view="pageBreakPreview" topLeftCell="A11" zoomScale="90" zoomScaleSheetLayoutView="90" workbookViewId="0">
      <selection activeCell="N38" sqref="N38"/>
    </sheetView>
  </sheetViews>
  <sheetFormatPr defaultRowHeight="12.75"/>
  <cols>
    <col min="2" max="2" width="13"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s>
  <sheetData>
    <row r="1" spans="1:19" ht="15">
      <c r="D1" s="1119"/>
      <c r="E1" s="1119"/>
      <c r="H1" s="37"/>
      <c r="I1" s="1206" t="s">
        <v>393</v>
      </c>
      <c r="J1" s="1206"/>
    </row>
    <row r="2" spans="1:19" ht="15">
      <c r="A2" s="1210" t="s">
        <v>0</v>
      </c>
      <c r="B2" s="1210"/>
      <c r="C2" s="1210"/>
      <c r="D2" s="1210"/>
      <c r="E2" s="1210"/>
      <c r="F2" s="1210"/>
      <c r="G2" s="1210"/>
      <c r="H2" s="1210"/>
      <c r="I2" s="1210"/>
      <c r="J2" s="1210"/>
    </row>
    <row r="3" spans="1:19" ht="20.25">
      <c r="A3" s="1116" t="s">
        <v>694</v>
      </c>
      <c r="B3" s="1116"/>
      <c r="C3" s="1116"/>
      <c r="D3" s="1116"/>
      <c r="E3" s="1116"/>
      <c r="F3" s="1116"/>
      <c r="G3" s="1116"/>
      <c r="H3" s="1116"/>
      <c r="I3" s="1116"/>
      <c r="J3" s="1116"/>
    </row>
    <row r="4" spans="1:19" ht="10.5" customHeight="1"/>
    <row r="5" spans="1:19" s="15" customFormat="1" ht="18.75" customHeight="1">
      <c r="A5" s="1361" t="s">
        <v>451</v>
      </c>
      <c r="B5" s="1361"/>
      <c r="C5" s="1361"/>
      <c r="D5" s="1361"/>
      <c r="E5" s="1361"/>
      <c r="F5" s="1361"/>
      <c r="G5" s="1361"/>
      <c r="H5" s="1361"/>
      <c r="I5" s="1361"/>
      <c r="J5" s="1361"/>
      <c r="K5" s="1361"/>
    </row>
    <row r="6" spans="1:19" s="15" customFormat="1" ht="15.75" customHeight="1">
      <c r="A6" s="40"/>
      <c r="B6" s="40"/>
      <c r="C6" s="40"/>
      <c r="D6" s="40"/>
      <c r="E6" s="40"/>
      <c r="F6" s="40"/>
      <c r="G6" s="40"/>
      <c r="H6" s="40"/>
      <c r="I6" s="40"/>
      <c r="J6" s="40"/>
    </row>
    <row r="7" spans="1:19" s="15" customFormat="1">
      <c r="A7" s="1118" t="s">
        <v>966</v>
      </c>
      <c r="B7" s="1118"/>
      <c r="E7" s="1363"/>
      <c r="F7" s="1363"/>
      <c r="G7" s="1363"/>
      <c r="H7" s="1363"/>
      <c r="I7" s="1363" t="s">
        <v>1029</v>
      </c>
      <c r="J7" s="1363"/>
      <c r="K7" s="1363"/>
    </row>
    <row r="8" spans="1:19" s="13" customFormat="1" ht="15.75" hidden="1">
      <c r="C8" s="1210" t="s">
        <v>12</v>
      </c>
      <c r="D8" s="1210"/>
      <c r="E8" s="1210"/>
      <c r="F8" s="1210"/>
      <c r="G8" s="1210"/>
      <c r="H8" s="1210"/>
      <c r="I8" s="1210"/>
      <c r="J8" s="1210"/>
    </row>
    <row r="9" spans="1:19" ht="30" customHeight="1">
      <c r="A9" s="1207" t="s">
        <v>20</v>
      </c>
      <c r="B9" s="1207" t="s">
        <v>34</v>
      </c>
      <c r="C9" s="1101" t="s">
        <v>695</v>
      </c>
      <c r="D9" s="1102"/>
      <c r="E9" s="1101" t="s">
        <v>35</v>
      </c>
      <c r="F9" s="1102"/>
      <c r="G9" s="1101" t="s">
        <v>36</v>
      </c>
      <c r="H9" s="1102"/>
      <c r="I9" s="1100" t="s">
        <v>101</v>
      </c>
      <c r="J9" s="1100"/>
      <c r="K9" s="1207" t="s">
        <v>246</v>
      </c>
      <c r="R9" s="9"/>
      <c r="S9" s="12"/>
    </row>
    <row r="10" spans="1:19" s="14" customFormat="1" ht="42.6" customHeight="1">
      <c r="A10" s="1208"/>
      <c r="B10" s="1208"/>
      <c r="C10" s="5" t="s">
        <v>37</v>
      </c>
      <c r="D10" s="5" t="s">
        <v>100</v>
      </c>
      <c r="E10" s="5" t="s">
        <v>37</v>
      </c>
      <c r="F10" s="5" t="s">
        <v>100</v>
      </c>
      <c r="G10" s="5" t="s">
        <v>37</v>
      </c>
      <c r="H10" s="5" t="s">
        <v>100</v>
      </c>
      <c r="I10" s="5" t="s">
        <v>135</v>
      </c>
      <c r="J10" s="5" t="s">
        <v>136</v>
      </c>
      <c r="K10" s="1208"/>
    </row>
    <row r="11" spans="1:19">
      <c r="A11" s="123">
        <v>1</v>
      </c>
      <c r="B11" s="123">
        <v>2</v>
      </c>
      <c r="C11" s="123">
        <v>3</v>
      </c>
      <c r="D11" s="123">
        <v>4</v>
      </c>
      <c r="E11" s="123">
        <v>5</v>
      </c>
      <c r="F11" s="123">
        <v>6</v>
      </c>
      <c r="G11" s="123">
        <v>7</v>
      </c>
      <c r="H11" s="123">
        <v>8</v>
      </c>
      <c r="I11" s="123">
        <v>9</v>
      </c>
      <c r="J11" s="123">
        <v>10</v>
      </c>
      <c r="K11" s="3">
        <v>11</v>
      </c>
    </row>
    <row r="12" spans="1:19">
      <c r="A12" s="365">
        <v>1</v>
      </c>
      <c r="B12" s="365" t="s">
        <v>829</v>
      </c>
      <c r="C12" s="420">
        <v>610</v>
      </c>
      <c r="D12" s="421">
        <v>675.06</v>
      </c>
      <c r="E12" s="521">
        <v>233</v>
      </c>
      <c r="F12" s="522">
        <v>466.4</v>
      </c>
      <c r="G12" s="473">
        <v>214</v>
      </c>
      <c r="H12" s="521">
        <v>83.52</v>
      </c>
      <c r="I12" s="521">
        <v>3</v>
      </c>
      <c r="J12" s="522">
        <f>D12-F12-H12</f>
        <v>125.13999999999997</v>
      </c>
      <c r="K12" s="521">
        <v>0</v>
      </c>
      <c r="M12" s="597"/>
      <c r="N12" s="597"/>
    </row>
    <row r="13" spans="1:19">
      <c r="A13" s="365">
        <v>2</v>
      </c>
      <c r="B13" s="365" t="s">
        <v>830</v>
      </c>
      <c r="C13" s="420">
        <v>1610</v>
      </c>
      <c r="D13" s="421">
        <v>2596.39</v>
      </c>
      <c r="E13" s="521">
        <v>1452</v>
      </c>
      <c r="F13" s="522">
        <v>2466.37</v>
      </c>
      <c r="G13" s="473">
        <v>85</v>
      </c>
      <c r="H13" s="521">
        <v>23.56</v>
      </c>
      <c r="I13" s="521">
        <v>43</v>
      </c>
      <c r="J13" s="522">
        <f t="shared" ref="J13:J32" si="0">D13-F13-H13</f>
        <v>106.45999999999998</v>
      </c>
      <c r="K13" s="521">
        <v>0</v>
      </c>
      <c r="M13" s="597"/>
    </row>
    <row r="14" spans="1:19">
      <c r="A14" s="365">
        <v>3</v>
      </c>
      <c r="B14" s="365" t="s">
        <v>831</v>
      </c>
      <c r="C14" s="420">
        <v>450</v>
      </c>
      <c r="D14" s="421">
        <v>775.04</v>
      </c>
      <c r="E14" s="521">
        <v>500</v>
      </c>
      <c r="F14" s="522">
        <v>614.36</v>
      </c>
      <c r="G14" s="473">
        <v>34</v>
      </c>
      <c r="H14" s="522">
        <v>108.1</v>
      </c>
      <c r="I14" s="521">
        <v>0</v>
      </c>
      <c r="J14" s="522">
        <f t="shared" si="0"/>
        <v>52.579999999999956</v>
      </c>
      <c r="K14" s="521">
        <v>0</v>
      </c>
      <c r="M14" s="597"/>
    </row>
    <row r="15" spans="1:19">
      <c r="A15" s="365">
        <v>4</v>
      </c>
      <c r="B15" s="365" t="s">
        <v>832</v>
      </c>
      <c r="C15" s="420">
        <v>548</v>
      </c>
      <c r="D15" s="421">
        <v>652.9</v>
      </c>
      <c r="E15" s="521">
        <v>302</v>
      </c>
      <c r="F15" s="522">
        <v>425.5</v>
      </c>
      <c r="G15" s="473">
        <v>145</v>
      </c>
      <c r="H15" s="521">
        <v>71.849999999999994</v>
      </c>
      <c r="I15" s="521">
        <v>63</v>
      </c>
      <c r="J15" s="522">
        <f t="shared" si="0"/>
        <v>155.54999999999998</v>
      </c>
      <c r="K15" s="521">
        <v>0</v>
      </c>
      <c r="M15" s="597"/>
    </row>
    <row r="16" spans="1:19">
      <c r="A16" s="365">
        <v>5</v>
      </c>
      <c r="B16" s="365" t="s">
        <v>833</v>
      </c>
      <c r="C16" s="420">
        <v>787</v>
      </c>
      <c r="D16" s="421">
        <v>830.02</v>
      </c>
      <c r="E16" s="521">
        <v>496</v>
      </c>
      <c r="F16" s="522">
        <v>628.91</v>
      </c>
      <c r="G16" s="473">
        <v>99</v>
      </c>
      <c r="H16" s="521">
        <v>26.52</v>
      </c>
      <c r="I16" s="521">
        <v>121</v>
      </c>
      <c r="J16" s="522">
        <f t="shared" si="0"/>
        <v>174.59</v>
      </c>
      <c r="K16" s="521">
        <v>0</v>
      </c>
      <c r="M16" s="597"/>
    </row>
    <row r="17" spans="1:13">
      <c r="A17" s="365">
        <v>6</v>
      </c>
      <c r="B17" s="365" t="s">
        <v>834</v>
      </c>
      <c r="C17" s="420">
        <v>786</v>
      </c>
      <c r="D17" s="421">
        <v>1090.6400000000001</v>
      </c>
      <c r="E17" s="521">
        <v>748</v>
      </c>
      <c r="F17" s="522">
        <v>992.71</v>
      </c>
      <c r="G17" s="473">
        <v>22</v>
      </c>
      <c r="H17" s="521">
        <v>30.65</v>
      </c>
      <c r="I17" s="521">
        <v>3</v>
      </c>
      <c r="J17" s="522">
        <f t="shared" si="0"/>
        <v>67.280000000000058</v>
      </c>
      <c r="K17" s="521">
        <v>0</v>
      </c>
      <c r="M17" s="597"/>
    </row>
    <row r="18" spans="1:13">
      <c r="A18" s="365">
        <v>7</v>
      </c>
      <c r="B18" s="365" t="s">
        <v>835</v>
      </c>
      <c r="C18" s="420">
        <v>407</v>
      </c>
      <c r="D18" s="421">
        <v>799.76</v>
      </c>
      <c r="E18" s="521">
        <v>514</v>
      </c>
      <c r="F18" s="522">
        <v>682.36</v>
      </c>
      <c r="G18" s="473">
        <v>51</v>
      </c>
      <c r="H18" s="521">
        <v>62.73</v>
      </c>
      <c r="I18" s="521">
        <v>4</v>
      </c>
      <c r="J18" s="522">
        <f t="shared" si="0"/>
        <v>54.66999999999998</v>
      </c>
      <c r="K18" s="521">
        <v>0</v>
      </c>
      <c r="M18" s="597"/>
    </row>
    <row r="19" spans="1:13">
      <c r="A19" s="365">
        <v>8</v>
      </c>
      <c r="B19" s="365" t="s">
        <v>836</v>
      </c>
      <c r="C19" s="420">
        <v>599</v>
      </c>
      <c r="D19" s="421">
        <v>719.54</v>
      </c>
      <c r="E19" s="521">
        <v>338</v>
      </c>
      <c r="F19" s="522">
        <v>537.71</v>
      </c>
      <c r="G19" s="473">
        <v>82</v>
      </c>
      <c r="H19" s="521">
        <v>61.23</v>
      </c>
      <c r="I19" s="521">
        <v>46</v>
      </c>
      <c r="J19" s="522">
        <f t="shared" si="0"/>
        <v>120.59999999999994</v>
      </c>
      <c r="K19" s="521">
        <v>0</v>
      </c>
      <c r="M19" s="597"/>
    </row>
    <row r="20" spans="1:13">
      <c r="A20" s="365">
        <v>9</v>
      </c>
      <c r="B20" s="365" t="s">
        <v>837</v>
      </c>
      <c r="C20" s="420">
        <v>582</v>
      </c>
      <c r="D20" s="421">
        <v>824.3</v>
      </c>
      <c r="E20" s="521">
        <v>454</v>
      </c>
      <c r="F20" s="522">
        <v>652.25</v>
      </c>
      <c r="G20" s="473">
        <v>66</v>
      </c>
      <c r="H20" s="521">
        <v>40.04</v>
      </c>
      <c r="I20" s="521">
        <v>54</v>
      </c>
      <c r="J20" s="522">
        <f t="shared" si="0"/>
        <v>132.00999999999996</v>
      </c>
      <c r="K20" s="521">
        <v>0</v>
      </c>
      <c r="M20" s="597"/>
    </row>
    <row r="21" spans="1:13">
      <c r="A21" s="365">
        <v>10</v>
      </c>
      <c r="B21" s="365" t="s">
        <v>838</v>
      </c>
      <c r="C21" s="420">
        <v>483</v>
      </c>
      <c r="D21" s="421">
        <v>659.2</v>
      </c>
      <c r="E21" s="521">
        <v>422</v>
      </c>
      <c r="F21" s="522">
        <v>609.89</v>
      </c>
      <c r="G21" s="473">
        <v>34</v>
      </c>
      <c r="H21" s="521">
        <v>9.34</v>
      </c>
      <c r="I21" s="521">
        <v>5</v>
      </c>
      <c r="J21" s="522">
        <f t="shared" si="0"/>
        <v>39.970000000000056</v>
      </c>
      <c r="K21" s="521">
        <v>0</v>
      </c>
      <c r="M21" s="597"/>
    </row>
    <row r="22" spans="1:13">
      <c r="A22" s="365">
        <v>11</v>
      </c>
      <c r="B22" s="365" t="s">
        <v>839</v>
      </c>
      <c r="C22" s="420">
        <v>526</v>
      </c>
      <c r="D22" s="421">
        <v>723.06</v>
      </c>
      <c r="E22" s="521">
        <v>491</v>
      </c>
      <c r="F22" s="522">
        <v>696.89</v>
      </c>
      <c r="G22" s="473">
        <v>9</v>
      </c>
      <c r="H22" s="521">
        <v>5.34</v>
      </c>
      <c r="I22" s="521">
        <v>3</v>
      </c>
      <c r="J22" s="522">
        <f t="shared" si="0"/>
        <v>20.829999999999959</v>
      </c>
      <c r="K22" s="521">
        <v>0</v>
      </c>
      <c r="M22" s="597"/>
    </row>
    <row r="23" spans="1:13">
      <c r="A23" s="365">
        <v>12</v>
      </c>
      <c r="B23" s="365" t="s">
        <v>869</v>
      </c>
      <c r="C23" s="420">
        <v>482</v>
      </c>
      <c r="D23" s="421">
        <v>874.2</v>
      </c>
      <c r="E23" s="521">
        <v>176</v>
      </c>
      <c r="F23" s="522">
        <v>420.29999999999995</v>
      </c>
      <c r="G23" s="473">
        <v>234</v>
      </c>
      <c r="H23" s="521">
        <v>134.76</v>
      </c>
      <c r="I23" s="521">
        <v>63</v>
      </c>
      <c r="J23" s="522">
        <f t="shared" si="0"/>
        <v>319.1400000000001</v>
      </c>
      <c r="K23" s="521">
        <v>0</v>
      </c>
      <c r="M23" s="597"/>
    </row>
    <row r="24" spans="1:13">
      <c r="A24" s="365">
        <v>13</v>
      </c>
      <c r="B24" s="365" t="s">
        <v>841</v>
      </c>
      <c r="C24" s="420">
        <v>308</v>
      </c>
      <c r="D24" s="421">
        <v>468.44</v>
      </c>
      <c r="E24" s="521">
        <v>329</v>
      </c>
      <c r="F24" s="522">
        <v>316.37</v>
      </c>
      <c r="G24" s="473">
        <v>15</v>
      </c>
      <c r="H24" s="521">
        <v>126.35</v>
      </c>
      <c r="I24" s="521">
        <v>2</v>
      </c>
      <c r="J24" s="522">
        <f t="shared" si="0"/>
        <v>25.72</v>
      </c>
      <c r="K24" s="521">
        <v>0</v>
      </c>
      <c r="M24" s="597"/>
    </row>
    <row r="25" spans="1:13">
      <c r="A25" s="365">
        <v>14</v>
      </c>
      <c r="B25" s="365" t="s">
        <v>842</v>
      </c>
      <c r="C25" s="420">
        <v>130</v>
      </c>
      <c r="D25" s="421">
        <v>399</v>
      </c>
      <c r="E25" s="521">
        <v>230</v>
      </c>
      <c r="F25" s="522">
        <v>293.51</v>
      </c>
      <c r="G25" s="473">
        <v>52</v>
      </c>
      <c r="H25" s="521">
        <v>94.76</v>
      </c>
      <c r="I25" s="521">
        <v>0</v>
      </c>
      <c r="J25" s="522">
        <f t="shared" si="0"/>
        <v>10.730000000000004</v>
      </c>
      <c r="K25" s="521">
        <v>0</v>
      </c>
      <c r="M25" s="597"/>
    </row>
    <row r="26" spans="1:13">
      <c r="A26" s="365">
        <v>15</v>
      </c>
      <c r="B26" s="365" t="s">
        <v>843</v>
      </c>
      <c r="C26" s="420">
        <v>339</v>
      </c>
      <c r="D26" s="421">
        <v>179.6</v>
      </c>
      <c r="E26" s="521">
        <v>90</v>
      </c>
      <c r="F26" s="522">
        <v>135.66</v>
      </c>
      <c r="G26" s="473">
        <v>14</v>
      </c>
      <c r="H26" s="521">
        <v>28.86</v>
      </c>
      <c r="I26" s="521">
        <v>0</v>
      </c>
      <c r="J26" s="522">
        <f t="shared" si="0"/>
        <v>15.079999999999998</v>
      </c>
      <c r="K26" s="521">
        <v>0</v>
      </c>
      <c r="M26" s="597"/>
    </row>
    <row r="27" spans="1:13">
      <c r="A27" s="365">
        <v>16</v>
      </c>
      <c r="B27" s="365" t="s">
        <v>844</v>
      </c>
      <c r="C27" s="420">
        <v>268</v>
      </c>
      <c r="D27" s="421">
        <v>320.47000000000003</v>
      </c>
      <c r="E27" s="521">
        <v>212</v>
      </c>
      <c r="F27" s="522">
        <v>293.08</v>
      </c>
      <c r="G27" s="473">
        <v>23</v>
      </c>
      <c r="H27" s="521">
        <v>16.32</v>
      </c>
      <c r="I27" s="521">
        <v>0</v>
      </c>
      <c r="J27" s="522">
        <f t="shared" si="0"/>
        <v>11.070000000000043</v>
      </c>
      <c r="K27" s="521">
        <v>0</v>
      </c>
      <c r="M27" s="597"/>
    </row>
    <row r="28" spans="1:13">
      <c r="A28" s="365">
        <v>17</v>
      </c>
      <c r="B28" s="365" t="s">
        <v>845</v>
      </c>
      <c r="C28" s="420">
        <v>464</v>
      </c>
      <c r="D28" s="421">
        <v>663.83</v>
      </c>
      <c r="E28" s="521">
        <v>408</v>
      </c>
      <c r="F28" s="522">
        <v>559.1</v>
      </c>
      <c r="G28" s="473">
        <v>44</v>
      </c>
      <c r="H28" s="522">
        <v>57.4</v>
      </c>
      <c r="I28" s="521">
        <v>1</v>
      </c>
      <c r="J28" s="522">
        <f t="shared" si="0"/>
        <v>47.33000000000002</v>
      </c>
      <c r="K28" s="521">
        <v>0</v>
      </c>
      <c r="M28" s="597"/>
    </row>
    <row r="29" spans="1:13">
      <c r="A29" s="365">
        <v>18</v>
      </c>
      <c r="B29" s="365" t="s">
        <v>846</v>
      </c>
      <c r="C29" s="420">
        <v>317</v>
      </c>
      <c r="D29" s="421">
        <v>354.06200000000001</v>
      </c>
      <c r="E29" s="521">
        <v>252</v>
      </c>
      <c r="F29" s="522">
        <v>319.93</v>
      </c>
      <c r="G29" s="473">
        <v>6</v>
      </c>
      <c r="H29" s="522">
        <v>26.7</v>
      </c>
      <c r="I29" s="521">
        <v>0</v>
      </c>
      <c r="J29" s="522">
        <f t="shared" si="0"/>
        <v>7.4320000000000057</v>
      </c>
      <c r="K29" s="521">
        <v>0</v>
      </c>
      <c r="M29" s="597"/>
    </row>
    <row r="30" spans="1:13">
      <c r="A30" s="365">
        <v>19</v>
      </c>
      <c r="B30" s="365" t="s">
        <v>948</v>
      </c>
      <c r="C30" s="420">
        <v>611</v>
      </c>
      <c r="D30" s="421">
        <v>831.95</v>
      </c>
      <c r="E30" s="521">
        <v>567</v>
      </c>
      <c r="F30" s="522">
        <v>671.15</v>
      </c>
      <c r="G30" s="473">
        <v>15</v>
      </c>
      <c r="H30" s="522">
        <v>109.44</v>
      </c>
      <c r="I30" s="521">
        <v>8</v>
      </c>
      <c r="J30" s="522">
        <f t="shared" si="0"/>
        <v>51.36000000000007</v>
      </c>
      <c r="K30" s="521">
        <v>0</v>
      </c>
      <c r="M30" s="597"/>
    </row>
    <row r="31" spans="1:13">
      <c r="A31" s="365">
        <v>20</v>
      </c>
      <c r="B31" s="365" t="s">
        <v>848</v>
      </c>
      <c r="C31" s="420">
        <v>553</v>
      </c>
      <c r="D31" s="421">
        <v>690.78</v>
      </c>
      <c r="E31" s="521">
        <v>490</v>
      </c>
      <c r="F31" s="522">
        <v>640.26</v>
      </c>
      <c r="G31" s="473">
        <v>1</v>
      </c>
      <c r="H31" s="521">
        <v>33.369999999999997</v>
      </c>
      <c r="I31" s="521">
        <v>0</v>
      </c>
      <c r="J31" s="522">
        <f t="shared" si="0"/>
        <v>17.149999999999984</v>
      </c>
      <c r="K31" s="521">
        <v>0</v>
      </c>
      <c r="M31" s="597"/>
    </row>
    <row r="32" spans="1:13" ht="16.5" customHeight="1">
      <c r="A32" s="365">
        <v>21</v>
      </c>
      <c r="B32" s="365" t="s">
        <v>849</v>
      </c>
      <c r="C32" s="420">
        <v>623</v>
      </c>
      <c r="D32" s="421">
        <v>784.3</v>
      </c>
      <c r="E32" s="521">
        <v>546</v>
      </c>
      <c r="F32" s="522">
        <v>736.3</v>
      </c>
      <c r="G32" s="473">
        <v>1</v>
      </c>
      <c r="H32" s="521">
        <v>42.71</v>
      </c>
      <c r="I32" s="521">
        <v>0</v>
      </c>
      <c r="J32" s="522">
        <f t="shared" si="0"/>
        <v>5.2899999999999991</v>
      </c>
      <c r="K32" s="521">
        <v>0</v>
      </c>
      <c r="M32" s="597"/>
    </row>
    <row r="33" spans="1:16" ht="14.25">
      <c r="A33" s="265" t="s">
        <v>15</v>
      </c>
      <c r="B33" s="9"/>
      <c r="C33" s="545">
        <f>SUM(C12:C32)</f>
        <v>11483</v>
      </c>
      <c r="D33" s="545">
        <f t="shared" ref="D33:K33" si="1">SUM(D12:D32)</f>
        <v>15912.542000000001</v>
      </c>
      <c r="E33" s="523">
        <f t="shared" si="1"/>
        <v>9250</v>
      </c>
      <c r="F33" s="524">
        <f t="shared" si="1"/>
        <v>13159.01</v>
      </c>
      <c r="G33" s="523">
        <f t="shared" si="1"/>
        <v>1246</v>
      </c>
      <c r="H33" s="523">
        <f t="shared" si="1"/>
        <v>1193.55</v>
      </c>
      <c r="I33" s="523">
        <f t="shared" si="1"/>
        <v>419</v>
      </c>
      <c r="J33" s="523">
        <f t="shared" si="1"/>
        <v>1559.982</v>
      </c>
      <c r="K33" s="523">
        <f t="shared" si="1"/>
        <v>0</v>
      </c>
    </row>
    <row r="34" spans="1:16" s="12" customFormat="1">
      <c r="A34" s="10" t="s">
        <v>38</v>
      </c>
    </row>
    <row r="35" spans="1:16" s="12" customFormat="1">
      <c r="A35" s="10"/>
    </row>
    <row r="36" spans="1:16" s="12" customFormat="1">
      <c r="A36" s="10"/>
    </row>
    <row r="37" spans="1:16" s="12" customFormat="1">
      <c r="A37" s="10"/>
    </row>
    <row r="38" spans="1:16" s="12" customFormat="1">
      <c r="A38" s="10"/>
    </row>
    <row r="39" spans="1:16" s="12" customFormat="1" ht="12.75" customHeight="1">
      <c r="A39" s="356" t="s">
        <v>18</v>
      </c>
      <c r="B39" s="14"/>
      <c r="C39" s="269"/>
      <c r="D39"/>
      <c r="E39"/>
      <c r="F39"/>
      <c r="G39"/>
      <c r="H39" s="374"/>
      <c r="I39" s="374"/>
      <c r="J39" s="374"/>
    </row>
    <row r="40" spans="1:16" s="12" customFormat="1" ht="15.75" customHeight="1">
      <c r="A40" s="267"/>
      <c r="B40" s="267"/>
      <c r="C40" s="374"/>
      <c r="D40"/>
      <c r="E40"/>
      <c r="F40"/>
      <c r="G40" s="1086" t="s">
        <v>1065</v>
      </c>
      <c r="H40" s="1086"/>
      <c r="I40" s="1086"/>
      <c r="J40" s="1086"/>
      <c r="K40" s="1086"/>
      <c r="L40" s="1086"/>
      <c r="M40" s="1086"/>
    </row>
    <row r="41" spans="1:16" s="15" customFormat="1" ht="21.75" customHeight="1">
      <c r="A41" s="267"/>
      <c r="B41" s="267"/>
      <c r="C41" s="374"/>
      <c r="D41"/>
      <c r="E41"/>
      <c r="F41"/>
      <c r="G41" s="1086"/>
      <c r="H41" s="1086"/>
      <c r="I41" s="1086"/>
      <c r="J41" s="1086"/>
      <c r="K41" s="1086"/>
      <c r="L41" s="1086"/>
      <c r="M41" s="1086"/>
      <c r="N41" s="75"/>
      <c r="O41" s="75"/>
      <c r="P41" s="75"/>
    </row>
    <row r="42" spans="1:16" s="15" customFormat="1" ht="13.15" customHeight="1">
      <c r="A42" s="267"/>
      <c r="B42" s="267"/>
      <c r="C42" s="267"/>
      <c r="D42" s="267"/>
      <c r="E42" s="267"/>
      <c r="F42" s="267"/>
      <c r="G42" s="1086"/>
      <c r="H42" s="1086"/>
      <c r="I42" s="1086"/>
      <c r="J42" s="1086"/>
      <c r="K42" s="1086"/>
      <c r="L42" s="1086"/>
      <c r="M42" s="1086"/>
      <c r="N42" s="75"/>
      <c r="O42" s="75"/>
      <c r="P42" s="75"/>
    </row>
    <row r="43" spans="1:16" s="15" customFormat="1" ht="13.15" customHeight="1">
      <c r="A43" s="267"/>
      <c r="B43" s="267"/>
      <c r="C43" s="267"/>
      <c r="D43" s="267"/>
      <c r="E43" s="267"/>
      <c r="F43" s="267"/>
      <c r="G43" s="1086"/>
      <c r="H43" s="1086"/>
      <c r="I43" s="1086"/>
      <c r="J43" s="1086"/>
      <c r="K43" s="1086"/>
      <c r="L43" s="1086"/>
      <c r="M43" s="1086"/>
      <c r="N43" s="75"/>
      <c r="O43" s="75"/>
      <c r="P43" s="75"/>
    </row>
    <row r="44" spans="1:16" s="15" customFormat="1">
      <c r="A44" s="14"/>
      <c r="B44" s="14"/>
      <c r="C44" s="14"/>
      <c r="D44" s="14"/>
      <c r="E44" s="14"/>
      <c r="F44" s="14"/>
      <c r="H44" s="1119"/>
      <c r="I44" s="1119"/>
    </row>
    <row r="45" spans="1:16" s="15" customFormat="1">
      <c r="A45" s="14"/>
    </row>
    <row r="46" spans="1:16">
      <c r="A46" s="1362"/>
      <c r="B46" s="1362"/>
      <c r="C46" s="1362"/>
      <c r="D46" s="1362"/>
      <c r="E46" s="1362"/>
      <c r="F46" s="1362"/>
      <c r="G46" s="1362"/>
      <c r="H46" s="1362"/>
      <c r="I46" s="1362"/>
      <c r="J46" s="1362"/>
    </row>
  </sheetData>
  <mergeCells count="19">
    <mergeCell ref="I1:J1"/>
    <mergeCell ref="G9:H9"/>
    <mergeCell ref="A7:B7"/>
    <mergeCell ref="A9:A10"/>
    <mergeCell ref="D1:E1"/>
    <mergeCell ref="A5:K5"/>
    <mergeCell ref="A3:J3"/>
    <mergeCell ref="I9:J9"/>
    <mergeCell ref="I7:K7"/>
    <mergeCell ref="A2:J2"/>
    <mergeCell ref="K9:K10"/>
    <mergeCell ref="C8:J8"/>
    <mergeCell ref="E7:H7"/>
    <mergeCell ref="A46:J46"/>
    <mergeCell ref="E9:F9"/>
    <mergeCell ref="C9:D9"/>
    <mergeCell ref="H44:I44"/>
    <mergeCell ref="B9:B10"/>
    <mergeCell ref="G40:M43"/>
  </mergeCells>
  <phoneticPr fontId="0" type="noConversion"/>
  <printOptions horizontalCentered="1"/>
  <pageMargins left="0.70866141732283472" right="0.70866141732283472" top="0.23622047244094491" bottom="0" header="0.31496062992125984" footer="0.31496062992125984"/>
  <pageSetup paperSize="5" scale="97" orientation="landscape" r:id="rId1"/>
</worksheet>
</file>

<file path=xl/worksheets/sheet37.xml><?xml version="1.0" encoding="utf-8"?>
<worksheet xmlns="http://schemas.openxmlformats.org/spreadsheetml/2006/main" xmlns:r="http://schemas.openxmlformats.org/officeDocument/2006/relationships">
  <sheetPr>
    <pageSetUpPr fitToPage="1"/>
  </sheetPr>
  <dimension ref="A1:S44"/>
  <sheetViews>
    <sheetView view="pageBreakPreview" topLeftCell="A16" zoomScale="90" zoomScaleSheetLayoutView="90" workbookViewId="0">
      <selection activeCell="G39" sqref="G39:M42"/>
    </sheetView>
  </sheetViews>
  <sheetFormatPr defaultRowHeight="12.75"/>
  <cols>
    <col min="2" max="2" width="19" customWidth="1"/>
    <col min="3" max="3" width="15.140625" customWidth="1"/>
    <col min="4" max="4" width="15.85546875" customWidth="1"/>
    <col min="5" max="5" width="9.8554687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9" ht="22.9" customHeight="1">
      <c r="D1" s="1119"/>
      <c r="E1" s="1119"/>
      <c r="H1" s="37"/>
      <c r="J1" s="1206" t="s">
        <v>66</v>
      </c>
      <c r="K1" s="1206"/>
    </row>
    <row r="2" spans="1:19" ht="15">
      <c r="A2" s="1210" t="s">
        <v>0</v>
      </c>
      <c r="B2" s="1210"/>
      <c r="C2" s="1210"/>
      <c r="D2" s="1210"/>
      <c r="E2" s="1210"/>
      <c r="F2" s="1210"/>
      <c r="G2" s="1210"/>
      <c r="H2" s="1210"/>
      <c r="I2" s="1210"/>
      <c r="J2" s="1210"/>
    </row>
    <row r="3" spans="1:19" ht="18">
      <c r="A3" s="1272" t="s">
        <v>655</v>
      </c>
      <c r="B3" s="1272"/>
      <c r="C3" s="1272"/>
      <c r="D3" s="1272"/>
      <c r="E3" s="1272"/>
      <c r="F3" s="1272"/>
      <c r="G3" s="1272"/>
      <c r="H3" s="1272"/>
      <c r="I3" s="1272"/>
      <c r="J3" s="1272"/>
    </row>
    <row r="4" spans="1:19" ht="10.5" customHeight="1"/>
    <row r="5" spans="1:19" s="15" customFormat="1" ht="15.75" customHeight="1">
      <c r="A5" s="1365" t="s">
        <v>452</v>
      </c>
      <c r="B5" s="1365"/>
      <c r="C5" s="1365"/>
      <c r="D5" s="1365"/>
      <c r="E5" s="1365"/>
      <c r="F5" s="1365"/>
      <c r="G5" s="1365"/>
      <c r="H5" s="1365"/>
      <c r="I5" s="1365"/>
      <c r="J5" s="1365"/>
      <c r="K5" s="1365"/>
      <c r="L5" s="1365"/>
    </row>
    <row r="6" spans="1:19" s="15" customFormat="1" ht="15.75" customHeight="1">
      <c r="A6" s="40"/>
      <c r="B6" s="40"/>
      <c r="C6" s="40"/>
      <c r="D6" s="40"/>
      <c r="E6" s="40"/>
      <c r="F6" s="40"/>
      <c r="G6" s="40"/>
      <c r="H6" s="40"/>
      <c r="I6" s="40"/>
      <c r="J6" s="40"/>
    </row>
    <row r="7" spans="1:19" s="15" customFormat="1">
      <c r="A7" s="1118" t="s">
        <v>966</v>
      </c>
      <c r="B7" s="1118"/>
      <c r="I7" s="1363" t="s">
        <v>1029</v>
      </c>
      <c r="J7" s="1363"/>
      <c r="K7" s="1363"/>
    </row>
    <row r="8" spans="1:19" s="13" customFormat="1" ht="15.75" hidden="1">
      <c r="C8" s="1210" t="s">
        <v>12</v>
      </c>
      <c r="D8" s="1210"/>
      <c r="E8" s="1210"/>
      <c r="F8" s="1210"/>
      <c r="G8" s="1210"/>
      <c r="H8" s="1210"/>
      <c r="I8" s="1210"/>
      <c r="J8" s="1210"/>
    </row>
    <row r="9" spans="1:19" ht="30" customHeight="1">
      <c r="A9" s="1207" t="s">
        <v>20</v>
      </c>
      <c r="B9" s="1207" t="s">
        <v>34</v>
      </c>
      <c r="C9" s="1101" t="s">
        <v>696</v>
      </c>
      <c r="D9" s="1102"/>
      <c r="E9" s="1101" t="s">
        <v>493</v>
      </c>
      <c r="F9" s="1102"/>
      <c r="G9" s="1101" t="s">
        <v>36</v>
      </c>
      <c r="H9" s="1102"/>
      <c r="I9" s="1100" t="s">
        <v>101</v>
      </c>
      <c r="J9" s="1100"/>
      <c r="K9" s="1207" t="s">
        <v>247</v>
      </c>
      <c r="R9" s="9"/>
      <c r="S9" s="12"/>
    </row>
    <row r="10" spans="1:19" s="14" customFormat="1" ht="46.5" customHeight="1">
      <c r="A10" s="1208"/>
      <c r="B10" s="1208"/>
      <c r="C10" s="5" t="s">
        <v>37</v>
      </c>
      <c r="D10" s="5" t="s">
        <v>100</v>
      </c>
      <c r="E10" s="5" t="s">
        <v>37</v>
      </c>
      <c r="F10" s="5" t="s">
        <v>100</v>
      </c>
      <c r="G10" s="5" t="s">
        <v>37</v>
      </c>
      <c r="H10" s="5" t="s">
        <v>100</v>
      </c>
      <c r="I10" s="5" t="s">
        <v>135</v>
      </c>
      <c r="J10" s="5" t="s">
        <v>136</v>
      </c>
      <c r="K10" s="1208"/>
    </row>
    <row r="11" spans="1:19">
      <c r="A11" s="8">
        <v>1</v>
      </c>
      <c r="B11" s="8">
        <v>2</v>
      </c>
      <c r="C11" s="8">
        <v>3</v>
      </c>
      <c r="D11" s="8">
        <v>4</v>
      </c>
      <c r="E11" s="8">
        <v>5</v>
      </c>
      <c r="F11" s="8">
        <v>6</v>
      </c>
      <c r="G11" s="8">
        <v>7</v>
      </c>
      <c r="H11" s="8">
        <v>8</v>
      </c>
      <c r="I11" s="8">
        <v>9</v>
      </c>
      <c r="J11" s="8">
        <v>10</v>
      </c>
      <c r="K11" s="8">
        <v>11</v>
      </c>
    </row>
    <row r="12" spans="1:19">
      <c r="A12" s="365">
        <v>1</v>
      </c>
      <c r="B12" s="365" t="s">
        <v>829</v>
      </c>
      <c r="C12" s="425">
        <v>852</v>
      </c>
      <c r="D12" s="426">
        <v>42.6</v>
      </c>
      <c r="E12" s="425">
        <v>852</v>
      </c>
      <c r="F12" s="426">
        <v>42.6</v>
      </c>
      <c r="G12" s="425">
        <v>0</v>
      </c>
      <c r="H12" s="425">
        <v>0</v>
      </c>
      <c r="I12" s="425">
        <v>0</v>
      </c>
      <c r="J12" s="425">
        <v>0</v>
      </c>
      <c r="K12" s="425">
        <v>0</v>
      </c>
    </row>
    <row r="13" spans="1:19">
      <c r="A13" s="365">
        <v>2</v>
      </c>
      <c r="B13" s="365" t="s">
        <v>830</v>
      </c>
      <c r="C13" s="425">
        <v>1170</v>
      </c>
      <c r="D13" s="426">
        <v>58.5</v>
      </c>
      <c r="E13" s="425">
        <v>1170</v>
      </c>
      <c r="F13" s="426">
        <v>58.5</v>
      </c>
      <c r="G13" s="425">
        <v>0</v>
      </c>
      <c r="H13" s="425">
        <v>0</v>
      </c>
      <c r="I13" s="425">
        <v>0</v>
      </c>
      <c r="J13" s="425">
        <v>0</v>
      </c>
      <c r="K13" s="425">
        <v>0</v>
      </c>
    </row>
    <row r="14" spans="1:19">
      <c r="A14" s="365">
        <v>3</v>
      </c>
      <c r="B14" s="365" t="s">
        <v>831</v>
      </c>
      <c r="C14" s="425">
        <v>282</v>
      </c>
      <c r="D14" s="426">
        <v>14.1</v>
      </c>
      <c r="E14" s="425">
        <v>282</v>
      </c>
      <c r="F14" s="426">
        <v>14.1</v>
      </c>
      <c r="G14" s="425">
        <v>0</v>
      </c>
      <c r="H14" s="425">
        <v>0</v>
      </c>
      <c r="I14" s="425">
        <v>0</v>
      </c>
      <c r="J14" s="425">
        <v>0</v>
      </c>
      <c r="K14" s="425">
        <v>0</v>
      </c>
    </row>
    <row r="15" spans="1:19">
      <c r="A15" s="365">
        <v>4</v>
      </c>
      <c r="B15" s="365" t="s">
        <v>832</v>
      </c>
      <c r="C15" s="425">
        <v>679</v>
      </c>
      <c r="D15" s="426">
        <v>33.950000000000003</v>
      </c>
      <c r="E15" s="425">
        <v>679</v>
      </c>
      <c r="F15" s="426">
        <v>33.950000000000003</v>
      </c>
      <c r="G15" s="425">
        <v>0</v>
      </c>
      <c r="H15" s="425">
        <v>0</v>
      </c>
      <c r="I15" s="425">
        <v>0</v>
      </c>
      <c r="J15" s="425">
        <v>0</v>
      </c>
      <c r="K15" s="425">
        <v>0</v>
      </c>
    </row>
    <row r="16" spans="1:19">
      <c r="A16" s="365">
        <v>5</v>
      </c>
      <c r="B16" s="365" t="s">
        <v>833</v>
      </c>
      <c r="C16" s="425">
        <v>480</v>
      </c>
      <c r="D16" s="426">
        <v>24</v>
      </c>
      <c r="E16" s="425">
        <v>480</v>
      </c>
      <c r="F16" s="426">
        <v>24</v>
      </c>
      <c r="G16" s="425">
        <v>0</v>
      </c>
      <c r="H16" s="425">
        <v>0</v>
      </c>
      <c r="I16" s="425">
        <v>0</v>
      </c>
      <c r="J16" s="425">
        <v>0</v>
      </c>
      <c r="K16" s="425">
        <v>0</v>
      </c>
    </row>
    <row r="17" spans="1:11">
      <c r="A17" s="365">
        <v>6</v>
      </c>
      <c r="B17" s="365" t="s">
        <v>834</v>
      </c>
      <c r="C17" s="425">
        <v>878</v>
      </c>
      <c r="D17" s="426">
        <v>43.9</v>
      </c>
      <c r="E17" s="425">
        <v>878</v>
      </c>
      <c r="F17" s="426">
        <v>43.9</v>
      </c>
      <c r="G17" s="425">
        <v>0</v>
      </c>
      <c r="H17" s="425">
        <v>0</v>
      </c>
      <c r="I17" s="425">
        <v>0</v>
      </c>
      <c r="J17" s="425">
        <v>0</v>
      </c>
      <c r="K17" s="425">
        <v>0</v>
      </c>
    </row>
    <row r="18" spans="1:11">
      <c r="A18" s="365">
        <v>7</v>
      </c>
      <c r="B18" s="365" t="s">
        <v>835</v>
      </c>
      <c r="C18" s="425">
        <v>902</v>
      </c>
      <c r="D18" s="426">
        <v>45.1</v>
      </c>
      <c r="E18" s="425">
        <v>902</v>
      </c>
      <c r="F18" s="426">
        <v>45.1</v>
      </c>
      <c r="G18" s="425">
        <v>0</v>
      </c>
      <c r="H18" s="425">
        <v>0</v>
      </c>
      <c r="I18" s="425">
        <v>0</v>
      </c>
      <c r="J18" s="425">
        <v>0</v>
      </c>
      <c r="K18" s="425">
        <v>0</v>
      </c>
    </row>
    <row r="19" spans="1:11">
      <c r="A19" s="365">
        <v>8</v>
      </c>
      <c r="B19" s="365" t="s">
        <v>836</v>
      </c>
      <c r="C19" s="425">
        <v>473</v>
      </c>
      <c r="D19" s="426">
        <v>23.65</v>
      </c>
      <c r="E19" s="425">
        <v>473</v>
      </c>
      <c r="F19" s="426">
        <v>23.65</v>
      </c>
      <c r="G19" s="425">
        <v>0</v>
      </c>
      <c r="H19" s="425">
        <v>0</v>
      </c>
      <c r="I19" s="425">
        <v>0</v>
      </c>
      <c r="J19" s="425">
        <v>0</v>
      </c>
      <c r="K19" s="425">
        <v>0</v>
      </c>
    </row>
    <row r="20" spans="1:11">
      <c r="A20" s="365">
        <v>9</v>
      </c>
      <c r="B20" s="365" t="s">
        <v>837</v>
      </c>
      <c r="C20" s="425">
        <v>599</v>
      </c>
      <c r="D20" s="426">
        <v>29.95</v>
      </c>
      <c r="E20" s="425">
        <v>599</v>
      </c>
      <c r="F20" s="426">
        <v>29.95</v>
      </c>
      <c r="G20" s="425">
        <v>0</v>
      </c>
      <c r="H20" s="425">
        <v>0</v>
      </c>
      <c r="I20" s="425">
        <v>0</v>
      </c>
      <c r="J20" s="425">
        <v>0</v>
      </c>
      <c r="K20" s="425">
        <v>0</v>
      </c>
    </row>
    <row r="21" spans="1:11">
      <c r="A21" s="365">
        <v>10</v>
      </c>
      <c r="B21" s="365" t="s">
        <v>838</v>
      </c>
      <c r="C21" s="425">
        <v>1052</v>
      </c>
      <c r="D21" s="426">
        <v>52.6</v>
      </c>
      <c r="E21" s="425">
        <v>1052</v>
      </c>
      <c r="F21" s="426">
        <v>52.6</v>
      </c>
      <c r="G21" s="425">
        <v>0</v>
      </c>
      <c r="H21" s="425">
        <v>0</v>
      </c>
      <c r="I21" s="425">
        <v>0</v>
      </c>
      <c r="J21" s="425">
        <v>0</v>
      </c>
      <c r="K21" s="425">
        <v>0</v>
      </c>
    </row>
    <row r="22" spans="1:11">
      <c r="A22" s="365">
        <v>11</v>
      </c>
      <c r="B22" s="365" t="s">
        <v>839</v>
      </c>
      <c r="C22" s="425">
        <v>585</v>
      </c>
      <c r="D22" s="426">
        <v>29.25</v>
      </c>
      <c r="E22" s="425">
        <v>585</v>
      </c>
      <c r="F22" s="426">
        <v>29.25</v>
      </c>
      <c r="G22" s="425">
        <v>0</v>
      </c>
      <c r="H22" s="425">
        <v>0</v>
      </c>
      <c r="I22" s="425">
        <v>0</v>
      </c>
      <c r="J22" s="425">
        <v>0</v>
      </c>
      <c r="K22" s="425">
        <v>0</v>
      </c>
    </row>
    <row r="23" spans="1:11">
      <c r="A23" s="365">
        <v>12</v>
      </c>
      <c r="B23" s="365" t="s">
        <v>869</v>
      </c>
      <c r="C23" s="425">
        <v>788</v>
      </c>
      <c r="D23" s="426">
        <v>39.4</v>
      </c>
      <c r="E23" s="425">
        <v>788</v>
      </c>
      <c r="F23" s="426">
        <v>39.4</v>
      </c>
      <c r="G23" s="425">
        <v>0</v>
      </c>
      <c r="H23" s="425">
        <v>0</v>
      </c>
      <c r="I23" s="425">
        <v>0</v>
      </c>
      <c r="J23" s="425">
        <v>0</v>
      </c>
      <c r="K23" s="425">
        <v>0</v>
      </c>
    </row>
    <row r="24" spans="1:11">
      <c r="A24" s="365">
        <v>13</v>
      </c>
      <c r="B24" s="365" t="s">
        <v>841</v>
      </c>
      <c r="C24" s="425">
        <v>1014</v>
      </c>
      <c r="D24" s="426">
        <v>50.7</v>
      </c>
      <c r="E24" s="425">
        <v>1014</v>
      </c>
      <c r="F24" s="426">
        <v>50.7</v>
      </c>
      <c r="G24" s="425">
        <v>0</v>
      </c>
      <c r="H24" s="425">
        <v>0</v>
      </c>
      <c r="I24" s="425">
        <v>0</v>
      </c>
      <c r="J24" s="425">
        <v>0</v>
      </c>
      <c r="K24" s="425">
        <v>0</v>
      </c>
    </row>
    <row r="25" spans="1:11">
      <c r="A25" s="365">
        <v>14</v>
      </c>
      <c r="B25" s="365" t="s">
        <v>842</v>
      </c>
      <c r="C25" s="425">
        <v>495</v>
      </c>
      <c r="D25" s="426">
        <v>24.75</v>
      </c>
      <c r="E25" s="425">
        <v>495</v>
      </c>
      <c r="F25" s="426">
        <v>24.75</v>
      </c>
      <c r="G25" s="425">
        <v>0</v>
      </c>
      <c r="H25" s="425">
        <v>0</v>
      </c>
      <c r="I25" s="425">
        <v>0</v>
      </c>
      <c r="J25" s="425">
        <v>0</v>
      </c>
      <c r="K25" s="425">
        <v>0</v>
      </c>
    </row>
    <row r="26" spans="1:11">
      <c r="A26" s="365">
        <v>15</v>
      </c>
      <c r="B26" s="365" t="s">
        <v>843</v>
      </c>
      <c r="C26" s="425">
        <v>729</v>
      </c>
      <c r="D26" s="426">
        <v>36.450000000000003</v>
      </c>
      <c r="E26" s="425">
        <v>729</v>
      </c>
      <c r="F26" s="426">
        <v>36.450000000000003</v>
      </c>
      <c r="G26" s="425">
        <v>0</v>
      </c>
      <c r="H26" s="425">
        <v>0</v>
      </c>
      <c r="I26" s="425">
        <v>0</v>
      </c>
      <c r="J26" s="425">
        <v>0</v>
      </c>
      <c r="K26" s="425">
        <v>0</v>
      </c>
    </row>
    <row r="27" spans="1:11">
      <c r="A27" s="365">
        <v>16</v>
      </c>
      <c r="B27" s="365" t="s">
        <v>844</v>
      </c>
      <c r="C27" s="425">
        <v>412</v>
      </c>
      <c r="D27" s="426">
        <v>20.6</v>
      </c>
      <c r="E27" s="425">
        <v>412</v>
      </c>
      <c r="F27" s="426">
        <v>20.6</v>
      </c>
      <c r="G27" s="425">
        <v>0</v>
      </c>
      <c r="H27" s="425">
        <v>0</v>
      </c>
      <c r="I27" s="425">
        <v>0</v>
      </c>
      <c r="J27" s="425">
        <v>0</v>
      </c>
      <c r="K27" s="425">
        <v>0</v>
      </c>
    </row>
    <row r="28" spans="1:11">
      <c r="A28" s="365">
        <v>17</v>
      </c>
      <c r="B28" s="365" t="s">
        <v>845</v>
      </c>
      <c r="C28" s="425">
        <v>893</v>
      </c>
      <c r="D28" s="426">
        <v>44.65</v>
      </c>
      <c r="E28" s="425">
        <v>893</v>
      </c>
      <c r="F28" s="426">
        <v>44.65</v>
      </c>
      <c r="G28" s="425">
        <v>0</v>
      </c>
      <c r="H28" s="425">
        <v>0</v>
      </c>
      <c r="I28" s="425">
        <v>0</v>
      </c>
      <c r="J28" s="425">
        <v>0</v>
      </c>
      <c r="K28" s="425">
        <v>0</v>
      </c>
    </row>
    <row r="29" spans="1:11">
      <c r="A29" s="365">
        <v>18</v>
      </c>
      <c r="B29" s="365" t="s">
        <v>846</v>
      </c>
      <c r="C29" s="425">
        <v>583</v>
      </c>
      <c r="D29" s="426">
        <v>29.15</v>
      </c>
      <c r="E29" s="425">
        <v>583</v>
      </c>
      <c r="F29" s="426">
        <v>29.15</v>
      </c>
      <c r="G29" s="425">
        <v>0</v>
      </c>
      <c r="H29" s="425">
        <v>0</v>
      </c>
      <c r="I29" s="425">
        <v>0</v>
      </c>
      <c r="J29" s="425">
        <v>0</v>
      </c>
      <c r="K29" s="425">
        <v>0</v>
      </c>
    </row>
    <row r="30" spans="1:11">
      <c r="A30" s="365">
        <v>19</v>
      </c>
      <c r="B30" s="365" t="s">
        <v>847</v>
      </c>
      <c r="C30" s="425">
        <v>847</v>
      </c>
      <c r="D30" s="426">
        <v>42.35</v>
      </c>
      <c r="E30" s="425">
        <v>847</v>
      </c>
      <c r="F30" s="426">
        <v>42.35</v>
      </c>
      <c r="G30" s="425">
        <v>0</v>
      </c>
      <c r="H30" s="425">
        <v>0</v>
      </c>
      <c r="I30" s="425">
        <v>0</v>
      </c>
      <c r="J30" s="425">
        <v>0</v>
      </c>
      <c r="K30" s="425">
        <v>0</v>
      </c>
    </row>
    <row r="31" spans="1:11">
      <c r="A31" s="365">
        <v>20</v>
      </c>
      <c r="B31" s="365" t="s">
        <v>848</v>
      </c>
      <c r="C31" s="425">
        <v>733</v>
      </c>
      <c r="D31" s="426">
        <v>36.65</v>
      </c>
      <c r="E31" s="425">
        <v>733</v>
      </c>
      <c r="F31" s="426">
        <v>36.65</v>
      </c>
      <c r="G31" s="425">
        <v>0</v>
      </c>
      <c r="H31" s="425">
        <v>0</v>
      </c>
      <c r="I31" s="425">
        <v>0</v>
      </c>
      <c r="J31" s="425">
        <v>0</v>
      </c>
      <c r="K31" s="425">
        <v>0</v>
      </c>
    </row>
    <row r="32" spans="1:11">
      <c r="A32" s="365">
        <v>21</v>
      </c>
      <c r="B32" s="365" t="s">
        <v>849</v>
      </c>
      <c r="C32" s="425">
        <v>1020</v>
      </c>
      <c r="D32" s="426">
        <v>51</v>
      </c>
      <c r="E32" s="425">
        <v>1020</v>
      </c>
      <c r="F32" s="426">
        <v>51</v>
      </c>
      <c r="G32" s="425">
        <v>0</v>
      </c>
      <c r="H32" s="425">
        <v>0</v>
      </c>
      <c r="I32" s="425">
        <v>0</v>
      </c>
      <c r="J32" s="425">
        <v>0</v>
      </c>
      <c r="K32" s="425">
        <v>0</v>
      </c>
    </row>
    <row r="33" spans="1:16" ht="14.25">
      <c r="A33" s="265" t="s">
        <v>15</v>
      </c>
      <c r="B33" s="9"/>
      <c r="C33" s="410">
        <f>SUM(C12:C32)</f>
        <v>15466</v>
      </c>
      <c r="D33" s="465">
        <f t="shared" ref="D33:K33" si="0">SUM(D12:D32)</f>
        <v>773.3</v>
      </c>
      <c r="E33" s="466">
        <f t="shared" si="0"/>
        <v>15466</v>
      </c>
      <c r="F33" s="465">
        <f t="shared" si="0"/>
        <v>773.3</v>
      </c>
      <c r="G33" s="410">
        <f t="shared" si="0"/>
        <v>0</v>
      </c>
      <c r="H33" s="410">
        <f t="shared" si="0"/>
        <v>0</v>
      </c>
      <c r="I33" s="410">
        <f t="shared" si="0"/>
        <v>0</v>
      </c>
      <c r="J33" s="410">
        <f t="shared" si="0"/>
        <v>0</v>
      </c>
      <c r="K33" s="410">
        <f t="shared" si="0"/>
        <v>0</v>
      </c>
    </row>
    <row r="34" spans="1:16" s="12" customFormat="1">
      <c r="A34" s="20" t="s">
        <v>951</v>
      </c>
    </row>
    <row r="35" spans="1:16" s="12" customFormat="1">
      <c r="A35" s="10" t="s">
        <v>38</v>
      </c>
    </row>
    <row r="36" spans="1:16" s="12" customFormat="1">
      <c r="A36" s="10"/>
    </row>
    <row r="37" spans="1:16" s="12" customFormat="1">
      <c r="A37" s="10"/>
    </row>
    <row r="38" spans="1:16" ht="15.75" customHeight="1">
      <c r="C38" s="1364"/>
      <c r="D38" s="1364"/>
      <c r="E38" s="1364"/>
      <c r="F38" s="1364"/>
    </row>
    <row r="39" spans="1:16" s="15" customFormat="1" ht="13.9" customHeight="1">
      <c r="A39" s="356" t="s">
        <v>18</v>
      </c>
      <c r="B39" s="14"/>
      <c r="C39" s="269"/>
      <c r="D39"/>
      <c r="E39"/>
      <c r="F39"/>
      <c r="G39" s="1086" t="s">
        <v>1065</v>
      </c>
      <c r="H39" s="1086"/>
      <c r="I39" s="1086"/>
      <c r="J39" s="1086"/>
      <c r="K39" s="1086"/>
      <c r="L39" s="1086"/>
      <c r="M39" s="1086"/>
      <c r="N39" s="75"/>
      <c r="O39" s="75"/>
      <c r="P39" s="75"/>
    </row>
    <row r="40" spans="1:16" s="15" customFormat="1" ht="13.15" customHeight="1">
      <c r="A40" s="267"/>
      <c r="B40" s="267"/>
      <c r="C40" s="374"/>
      <c r="D40"/>
      <c r="E40"/>
      <c r="F40"/>
      <c r="G40" s="1086"/>
      <c r="H40" s="1086"/>
      <c r="I40" s="1086"/>
      <c r="J40" s="1086"/>
      <c r="K40" s="1086"/>
      <c r="L40" s="1086"/>
      <c r="M40" s="1086"/>
      <c r="N40" s="75"/>
      <c r="O40" s="75"/>
      <c r="P40" s="75"/>
    </row>
    <row r="41" spans="1:16" s="15" customFormat="1" ht="21.75" customHeight="1">
      <c r="A41" s="267"/>
      <c r="B41" s="267"/>
      <c r="C41" s="374"/>
      <c r="D41"/>
      <c r="E41"/>
      <c r="F41"/>
      <c r="G41" s="1086"/>
      <c r="H41" s="1086"/>
      <c r="I41" s="1086"/>
      <c r="J41" s="1086"/>
      <c r="K41" s="1086"/>
      <c r="L41" s="1086"/>
      <c r="M41" s="1086"/>
      <c r="N41" s="75"/>
      <c r="O41" s="75"/>
      <c r="P41" s="75"/>
    </row>
    <row r="42" spans="1:16" s="15" customFormat="1">
      <c r="A42" s="267"/>
      <c r="B42" s="267"/>
      <c r="C42" s="267"/>
      <c r="D42" s="267"/>
      <c r="E42" s="267"/>
      <c r="F42" s="267"/>
      <c r="G42" s="1086"/>
      <c r="H42" s="1086"/>
      <c r="I42" s="1086"/>
      <c r="J42" s="1086"/>
      <c r="K42" s="1086"/>
      <c r="L42" s="1086"/>
      <c r="M42" s="1086"/>
    </row>
    <row r="43" spans="1:16" s="15" customFormat="1">
      <c r="A43" s="267"/>
      <c r="B43" s="267"/>
      <c r="C43" s="267"/>
      <c r="D43" s="267"/>
      <c r="E43" s="267"/>
      <c r="F43" s="267"/>
      <c r="G43" s="267"/>
      <c r="H43" s="267"/>
      <c r="I43" s="267"/>
      <c r="J43" s="267"/>
      <c r="K43" s="267"/>
    </row>
    <row r="44" spans="1:16">
      <c r="A44" s="1362"/>
      <c r="B44" s="1362"/>
      <c r="C44" s="1362"/>
      <c r="D44" s="1362"/>
      <c r="E44" s="1362"/>
      <c r="F44" s="1362"/>
      <c r="G44" s="1362"/>
      <c r="H44" s="1362"/>
      <c r="I44" s="1362"/>
      <c r="J44" s="1362"/>
    </row>
  </sheetData>
  <mergeCells count="18">
    <mergeCell ref="J1:K1"/>
    <mergeCell ref="I9:J9"/>
    <mergeCell ref="D1:E1"/>
    <mergeCell ref="A2:J2"/>
    <mergeCell ref="A3:J3"/>
    <mergeCell ref="G9:H9"/>
    <mergeCell ref="A7:B7"/>
    <mergeCell ref="K9:K10"/>
    <mergeCell ref="I7:K7"/>
    <mergeCell ref="C9:D9"/>
    <mergeCell ref="A5:L5"/>
    <mergeCell ref="A44:J44"/>
    <mergeCell ref="C8:J8"/>
    <mergeCell ref="A9:A10"/>
    <mergeCell ref="B9:B10"/>
    <mergeCell ref="E9:F9"/>
    <mergeCell ref="C38:F38"/>
    <mergeCell ref="G39:M42"/>
  </mergeCells>
  <phoneticPr fontId="0" type="noConversion"/>
  <printOptions horizontalCentered="1"/>
  <pageMargins left="0.70866141732283472" right="0.70866141732283472" top="0.23622047244094491" bottom="0" header="0.31496062992125984" footer="0.31496062992125984"/>
  <pageSetup paperSize="5" orientation="landscape" r:id="rId1"/>
</worksheet>
</file>

<file path=xl/worksheets/sheet38.xml><?xml version="1.0" encoding="utf-8"?>
<worksheet xmlns="http://schemas.openxmlformats.org/spreadsheetml/2006/main" xmlns:r="http://schemas.openxmlformats.org/officeDocument/2006/relationships">
  <sheetPr>
    <pageSetUpPr fitToPage="1"/>
  </sheetPr>
  <dimension ref="A1:S44"/>
  <sheetViews>
    <sheetView view="pageBreakPreview" zoomScale="90" zoomScaleSheetLayoutView="90" workbookViewId="0">
      <selection activeCell="G39" sqref="G39:M42"/>
    </sheetView>
  </sheetViews>
  <sheetFormatPr defaultRowHeight="12.75"/>
  <cols>
    <col min="2" max="2" width="19" customWidth="1"/>
    <col min="3" max="3" width="16.28515625" customWidth="1"/>
    <col min="4" max="4" width="15.85546875" customWidth="1"/>
    <col min="5" max="5" width="9.2851562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9" ht="22.9" customHeight="1">
      <c r="D1" s="1119"/>
      <c r="E1" s="1119"/>
      <c r="H1" s="37"/>
      <c r="J1" s="1206" t="s">
        <v>494</v>
      </c>
      <c r="K1" s="1206"/>
    </row>
    <row r="2" spans="1:19" ht="15">
      <c r="A2" s="1210" t="s">
        <v>0</v>
      </c>
      <c r="B2" s="1210"/>
      <c r="C2" s="1210"/>
      <c r="D2" s="1210"/>
      <c r="E2" s="1210"/>
      <c r="F2" s="1210"/>
      <c r="G2" s="1210"/>
      <c r="H2" s="1210"/>
      <c r="I2" s="1210"/>
      <c r="J2" s="1210"/>
    </row>
    <row r="3" spans="1:19" ht="18">
      <c r="A3" s="1272" t="s">
        <v>655</v>
      </c>
      <c r="B3" s="1272"/>
      <c r="C3" s="1272"/>
      <c r="D3" s="1272"/>
      <c r="E3" s="1272"/>
      <c r="F3" s="1272"/>
      <c r="G3" s="1272"/>
      <c r="H3" s="1272"/>
      <c r="I3" s="1272"/>
      <c r="J3" s="1272"/>
    </row>
    <row r="4" spans="1:19" ht="10.5" customHeight="1"/>
    <row r="5" spans="1:19" s="15" customFormat="1" ht="15.75" customHeight="1">
      <c r="A5" s="1366" t="s">
        <v>504</v>
      </c>
      <c r="B5" s="1366"/>
      <c r="C5" s="1366"/>
      <c r="D5" s="1366"/>
      <c r="E5" s="1366"/>
      <c r="F5" s="1366"/>
      <c r="G5" s="1366"/>
      <c r="H5" s="1366"/>
      <c r="I5" s="1366"/>
      <c r="J5" s="1366"/>
      <c r="K5" s="1366"/>
      <c r="L5" s="1366"/>
    </row>
    <row r="6" spans="1:19" s="15" customFormat="1" ht="15.75" customHeight="1">
      <c r="A6" s="40"/>
      <c r="B6" s="40"/>
      <c r="C6" s="40"/>
      <c r="D6" s="40"/>
      <c r="E6" s="40"/>
      <c r="F6" s="40"/>
      <c r="G6" s="40"/>
      <c r="H6" s="40"/>
      <c r="I6" s="40"/>
      <c r="J6" s="40"/>
    </row>
    <row r="7" spans="1:19" s="15" customFormat="1">
      <c r="A7" s="1118" t="s">
        <v>966</v>
      </c>
      <c r="B7" s="1118"/>
      <c r="I7" s="1363" t="s">
        <v>1028</v>
      </c>
      <c r="J7" s="1363"/>
      <c r="K7" s="1363"/>
    </row>
    <row r="8" spans="1:19" s="13" customFormat="1" ht="15.75" hidden="1">
      <c r="C8" s="1210" t="s">
        <v>12</v>
      </c>
      <c r="D8" s="1210"/>
      <c r="E8" s="1210"/>
      <c r="F8" s="1210"/>
      <c r="G8" s="1210"/>
      <c r="H8" s="1210"/>
      <c r="I8" s="1210"/>
      <c r="J8" s="1210"/>
    </row>
    <row r="9" spans="1:19" ht="31.5" customHeight="1">
      <c r="A9" s="1207" t="s">
        <v>20</v>
      </c>
      <c r="B9" s="1207" t="s">
        <v>34</v>
      </c>
      <c r="C9" s="1101" t="s">
        <v>771</v>
      </c>
      <c r="D9" s="1102"/>
      <c r="E9" s="1101" t="s">
        <v>493</v>
      </c>
      <c r="F9" s="1102"/>
      <c r="G9" s="1101" t="s">
        <v>36</v>
      </c>
      <c r="H9" s="1102"/>
      <c r="I9" s="1100" t="s">
        <v>101</v>
      </c>
      <c r="J9" s="1100"/>
      <c r="K9" s="1207" t="s">
        <v>529</v>
      </c>
      <c r="R9" s="9"/>
      <c r="S9" s="12"/>
    </row>
    <row r="10" spans="1:19" s="14" customFormat="1" ht="46.5" customHeight="1">
      <c r="A10" s="1208"/>
      <c r="B10" s="1208"/>
      <c r="C10" s="5" t="s">
        <v>37</v>
      </c>
      <c r="D10" s="5" t="s">
        <v>100</v>
      </c>
      <c r="E10" s="5" t="s">
        <v>37</v>
      </c>
      <c r="F10" s="5" t="s">
        <v>100</v>
      </c>
      <c r="G10" s="5" t="s">
        <v>37</v>
      </c>
      <c r="H10" s="5" t="s">
        <v>100</v>
      </c>
      <c r="I10" s="5" t="s">
        <v>135</v>
      </c>
      <c r="J10" s="5" t="s">
        <v>136</v>
      </c>
      <c r="K10" s="1208"/>
    </row>
    <row r="11" spans="1:19">
      <c r="A11" s="228">
        <v>1</v>
      </c>
      <c r="B11" s="228">
        <v>2</v>
      </c>
      <c r="C11" s="228">
        <v>3</v>
      </c>
      <c r="D11" s="228">
        <v>4</v>
      </c>
      <c r="E11" s="228">
        <v>5</v>
      </c>
      <c r="F11" s="228">
        <v>6</v>
      </c>
      <c r="G11" s="228">
        <v>7</v>
      </c>
      <c r="H11" s="228">
        <v>8</v>
      </c>
      <c r="I11" s="228">
        <v>9</v>
      </c>
      <c r="J11" s="228">
        <v>10</v>
      </c>
      <c r="K11" s="228">
        <v>11</v>
      </c>
    </row>
    <row r="12" spans="1:19">
      <c r="A12" s="365">
        <v>1</v>
      </c>
      <c r="B12" s="365" t="s">
        <v>829</v>
      </c>
      <c r="C12" s="467">
        <v>830</v>
      </c>
      <c r="D12" s="468">
        <f>C12*5000/100000</f>
        <v>41.5</v>
      </c>
      <c r="E12" s="469">
        <v>529</v>
      </c>
      <c r="F12" s="468">
        <f>E12*5000/100000</f>
        <v>26.45</v>
      </c>
      <c r="G12" s="470">
        <v>0</v>
      </c>
      <c r="H12" s="470">
        <v>0</v>
      </c>
      <c r="I12" s="471">
        <f>C12-E12</f>
        <v>301</v>
      </c>
      <c r="J12" s="472">
        <f>D12-F12</f>
        <v>15.05</v>
      </c>
      <c r="K12" s="470">
        <v>0</v>
      </c>
    </row>
    <row r="13" spans="1:19">
      <c r="A13" s="365">
        <v>2</v>
      </c>
      <c r="B13" s="365" t="s">
        <v>830</v>
      </c>
      <c r="C13" s="467">
        <v>1145</v>
      </c>
      <c r="D13" s="468">
        <f t="shared" ref="D13:D32" si="0">C13*5000/100000</f>
        <v>57.25</v>
      </c>
      <c r="E13" s="469">
        <v>233</v>
      </c>
      <c r="F13" s="468">
        <f t="shared" ref="F13:F32" si="1">E13*5000/100000</f>
        <v>11.65</v>
      </c>
      <c r="G13" s="470">
        <v>0</v>
      </c>
      <c r="H13" s="470">
        <v>0</v>
      </c>
      <c r="I13" s="471">
        <f t="shared" ref="I13:J32" si="2">C13-E13</f>
        <v>912</v>
      </c>
      <c r="J13" s="472">
        <f t="shared" si="2"/>
        <v>45.6</v>
      </c>
      <c r="K13" s="473">
        <v>0</v>
      </c>
    </row>
    <row r="14" spans="1:19">
      <c r="A14" s="365">
        <v>3</v>
      </c>
      <c r="B14" s="365" t="s">
        <v>831</v>
      </c>
      <c r="C14" s="467">
        <v>298</v>
      </c>
      <c r="D14" s="468">
        <f t="shared" si="0"/>
        <v>14.9</v>
      </c>
      <c r="E14" s="469">
        <v>0</v>
      </c>
      <c r="F14" s="468">
        <f t="shared" si="1"/>
        <v>0</v>
      </c>
      <c r="G14" s="470">
        <v>0</v>
      </c>
      <c r="H14" s="470">
        <v>0</v>
      </c>
      <c r="I14" s="471">
        <f t="shared" si="2"/>
        <v>298</v>
      </c>
      <c r="J14" s="472">
        <f t="shared" si="2"/>
        <v>14.9</v>
      </c>
      <c r="K14" s="470">
        <v>0</v>
      </c>
    </row>
    <row r="15" spans="1:19">
      <c r="A15" s="365">
        <v>4</v>
      </c>
      <c r="B15" s="365" t="s">
        <v>832</v>
      </c>
      <c r="C15" s="467">
        <v>623</v>
      </c>
      <c r="D15" s="468">
        <f t="shared" si="0"/>
        <v>31.15</v>
      </c>
      <c r="E15" s="469">
        <v>384</v>
      </c>
      <c r="F15" s="468">
        <f t="shared" si="1"/>
        <v>19.2</v>
      </c>
      <c r="G15" s="470">
        <v>0</v>
      </c>
      <c r="H15" s="470">
        <v>0</v>
      </c>
      <c r="I15" s="471">
        <f t="shared" si="2"/>
        <v>239</v>
      </c>
      <c r="J15" s="472">
        <f t="shared" si="2"/>
        <v>11.95</v>
      </c>
      <c r="K15" s="470">
        <v>0</v>
      </c>
    </row>
    <row r="16" spans="1:19">
      <c r="A16" s="365">
        <v>5</v>
      </c>
      <c r="B16" s="365" t="s">
        <v>833</v>
      </c>
      <c r="C16" s="467">
        <v>386</v>
      </c>
      <c r="D16" s="468">
        <f t="shared" si="0"/>
        <v>19.3</v>
      </c>
      <c r="E16" s="469">
        <v>0</v>
      </c>
      <c r="F16" s="468">
        <f t="shared" si="1"/>
        <v>0</v>
      </c>
      <c r="G16" s="470">
        <v>0</v>
      </c>
      <c r="H16" s="470">
        <v>0</v>
      </c>
      <c r="I16" s="471">
        <f t="shared" si="2"/>
        <v>386</v>
      </c>
      <c r="J16" s="472">
        <f t="shared" si="2"/>
        <v>19.3</v>
      </c>
      <c r="K16" s="470">
        <v>0</v>
      </c>
    </row>
    <row r="17" spans="1:11">
      <c r="A17" s="365">
        <v>6</v>
      </c>
      <c r="B17" s="365" t="s">
        <v>834</v>
      </c>
      <c r="C17" s="467">
        <v>884</v>
      </c>
      <c r="D17" s="468">
        <f t="shared" si="0"/>
        <v>44.2</v>
      </c>
      <c r="E17" s="469">
        <v>783</v>
      </c>
      <c r="F17" s="468">
        <f t="shared" si="1"/>
        <v>39.15</v>
      </c>
      <c r="G17" s="470">
        <v>0</v>
      </c>
      <c r="H17" s="470">
        <v>0</v>
      </c>
      <c r="I17" s="471">
        <f t="shared" si="2"/>
        <v>101</v>
      </c>
      <c r="J17" s="472">
        <f t="shared" si="2"/>
        <v>5.0500000000000043</v>
      </c>
      <c r="K17" s="470">
        <v>0</v>
      </c>
    </row>
    <row r="18" spans="1:11">
      <c r="A18" s="365">
        <v>7</v>
      </c>
      <c r="B18" s="365" t="s">
        <v>835</v>
      </c>
      <c r="C18" s="467">
        <v>680</v>
      </c>
      <c r="D18" s="468">
        <f t="shared" si="0"/>
        <v>34</v>
      </c>
      <c r="E18" s="469">
        <v>680</v>
      </c>
      <c r="F18" s="468">
        <f t="shared" si="1"/>
        <v>34</v>
      </c>
      <c r="G18" s="470">
        <v>0</v>
      </c>
      <c r="H18" s="470">
        <v>0</v>
      </c>
      <c r="I18" s="471">
        <f t="shared" si="2"/>
        <v>0</v>
      </c>
      <c r="J18" s="472">
        <f t="shared" si="2"/>
        <v>0</v>
      </c>
      <c r="K18" s="470">
        <v>0</v>
      </c>
    </row>
    <row r="19" spans="1:11">
      <c r="A19" s="365">
        <v>8</v>
      </c>
      <c r="B19" s="365" t="s">
        <v>836</v>
      </c>
      <c r="C19" s="467">
        <v>752</v>
      </c>
      <c r="D19" s="468">
        <f t="shared" si="0"/>
        <v>37.6</v>
      </c>
      <c r="E19" s="469">
        <v>610</v>
      </c>
      <c r="F19" s="468">
        <f t="shared" si="1"/>
        <v>30.5</v>
      </c>
      <c r="G19" s="470">
        <v>0</v>
      </c>
      <c r="H19" s="470">
        <v>0</v>
      </c>
      <c r="I19" s="471">
        <f t="shared" si="2"/>
        <v>142</v>
      </c>
      <c r="J19" s="472">
        <f t="shared" si="2"/>
        <v>7.1000000000000014</v>
      </c>
      <c r="K19" s="473">
        <v>0</v>
      </c>
    </row>
    <row r="20" spans="1:11">
      <c r="A20" s="365">
        <v>9</v>
      </c>
      <c r="B20" s="365" t="s">
        <v>837</v>
      </c>
      <c r="C20" s="467">
        <v>600</v>
      </c>
      <c r="D20" s="468">
        <f t="shared" si="0"/>
        <v>30</v>
      </c>
      <c r="E20" s="469">
        <v>434</v>
      </c>
      <c r="F20" s="468">
        <f t="shared" si="1"/>
        <v>21.7</v>
      </c>
      <c r="G20" s="470">
        <v>0</v>
      </c>
      <c r="H20" s="470">
        <v>0</v>
      </c>
      <c r="I20" s="471">
        <f t="shared" si="2"/>
        <v>166</v>
      </c>
      <c r="J20" s="472">
        <f t="shared" si="2"/>
        <v>8.3000000000000007</v>
      </c>
      <c r="K20" s="473">
        <v>0</v>
      </c>
    </row>
    <row r="21" spans="1:11">
      <c r="A21" s="365">
        <v>10</v>
      </c>
      <c r="B21" s="365" t="s">
        <v>838</v>
      </c>
      <c r="C21" s="474">
        <v>799</v>
      </c>
      <c r="D21" s="468">
        <f t="shared" si="0"/>
        <v>39.950000000000003</v>
      </c>
      <c r="E21" s="469">
        <v>0</v>
      </c>
      <c r="F21" s="468">
        <f t="shared" si="1"/>
        <v>0</v>
      </c>
      <c r="G21" s="470">
        <v>0</v>
      </c>
      <c r="H21" s="470">
        <v>0</v>
      </c>
      <c r="I21" s="471">
        <f t="shared" si="2"/>
        <v>799</v>
      </c>
      <c r="J21" s="472">
        <f t="shared" si="2"/>
        <v>39.950000000000003</v>
      </c>
      <c r="K21" s="473">
        <v>0</v>
      </c>
    </row>
    <row r="22" spans="1:11">
      <c r="A22" s="365">
        <v>11</v>
      </c>
      <c r="B22" s="365" t="s">
        <v>839</v>
      </c>
      <c r="C22" s="467">
        <v>787</v>
      </c>
      <c r="D22" s="468">
        <f t="shared" si="0"/>
        <v>39.35</v>
      </c>
      <c r="E22" s="469">
        <v>39</v>
      </c>
      <c r="F22" s="468">
        <f t="shared" si="1"/>
        <v>1.95</v>
      </c>
      <c r="G22" s="470">
        <v>0</v>
      </c>
      <c r="H22" s="470">
        <v>0</v>
      </c>
      <c r="I22" s="471">
        <f t="shared" si="2"/>
        <v>748</v>
      </c>
      <c r="J22" s="472">
        <f t="shared" si="2"/>
        <v>37.4</v>
      </c>
      <c r="K22" s="473">
        <v>0</v>
      </c>
    </row>
    <row r="23" spans="1:11">
      <c r="A23" s="365">
        <v>12</v>
      </c>
      <c r="B23" s="365" t="s">
        <v>869</v>
      </c>
      <c r="C23" s="467">
        <v>788</v>
      </c>
      <c r="D23" s="468">
        <f t="shared" si="0"/>
        <v>39.4</v>
      </c>
      <c r="E23" s="469">
        <v>122</v>
      </c>
      <c r="F23" s="468">
        <f t="shared" si="1"/>
        <v>6.1</v>
      </c>
      <c r="G23" s="470">
        <v>0</v>
      </c>
      <c r="H23" s="470">
        <v>0</v>
      </c>
      <c r="I23" s="471">
        <f t="shared" si="2"/>
        <v>666</v>
      </c>
      <c r="J23" s="472">
        <f t="shared" si="2"/>
        <v>33.299999999999997</v>
      </c>
      <c r="K23" s="473">
        <v>0</v>
      </c>
    </row>
    <row r="24" spans="1:11">
      <c r="A24" s="365">
        <v>13</v>
      </c>
      <c r="B24" s="365" t="s">
        <v>841</v>
      </c>
      <c r="C24" s="467">
        <v>895</v>
      </c>
      <c r="D24" s="468">
        <f t="shared" si="0"/>
        <v>44.75</v>
      </c>
      <c r="E24" s="469">
        <v>385</v>
      </c>
      <c r="F24" s="468">
        <f t="shared" si="1"/>
        <v>19.25</v>
      </c>
      <c r="G24" s="470">
        <v>0</v>
      </c>
      <c r="H24" s="470">
        <v>0</v>
      </c>
      <c r="I24" s="471">
        <f t="shared" si="2"/>
        <v>510</v>
      </c>
      <c r="J24" s="472">
        <f t="shared" si="2"/>
        <v>25.5</v>
      </c>
      <c r="K24" s="473">
        <v>0</v>
      </c>
    </row>
    <row r="25" spans="1:11">
      <c r="A25" s="365">
        <v>14</v>
      </c>
      <c r="B25" s="365" t="s">
        <v>842</v>
      </c>
      <c r="C25" s="467">
        <v>423</v>
      </c>
      <c r="D25" s="468">
        <f t="shared" si="0"/>
        <v>21.15</v>
      </c>
      <c r="E25" s="469">
        <v>0</v>
      </c>
      <c r="F25" s="468">
        <f t="shared" si="1"/>
        <v>0</v>
      </c>
      <c r="G25" s="470">
        <v>0</v>
      </c>
      <c r="H25" s="470">
        <v>0</v>
      </c>
      <c r="I25" s="471">
        <f t="shared" si="2"/>
        <v>423</v>
      </c>
      <c r="J25" s="472">
        <f t="shared" si="2"/>
        <v>21.15</v>
      </c>
      <c r="K25" s="473">
        <v>0</v>
      </c>
    </row>
    <row r="26" spans="1:11">
      <c r="A26" s="365">
        <v>15</v>
      </c>
      <c r="B26" s="365" t="s">
        <v>843</v>
      </c>
      <c r="C26" s="467">
        <v>429</v>
      </c>
      <c r="D26" s="468">
        <f t="shared" si="0"/>
        <v>21.45</v>
      </c>
      <c r="E26" s="469">
        <v>0</v>
      </c>
      <c r="F26" s="468">
        <f t="shared" si="1"/>
        <v>0</v>
      </c>
      <c r="G26" s="470">
        <v>0</v>
      </c>
      <c r="H26" s="470">
        <v>0</v>
      </c>
      <c r="I26" s="471">
        <f t="shared" si="2"/>
        <v>429</v>
      </c>
      <c r="J26" s="472">
        <f t="shared" si="2"/>
        <v>21.45</v>
      </c>
      <c r="K26" s="473">
        <v>0</v>
      </c>
    </row>
    <row r="27" spans="1:11">
      <c r="A27" s="365">
        <v>16</v>
      </c>
      <c r="B27" s="365" t="s">
        <v>844</v>
      </c>
      <c r="C27" s="467">
        <v>507</v>
      </c>
      <c r="D27" s="468">
        <f t="shared" si="0"/>
        <v>25.35</v>
      </c>
      <c r="E27" s="469">
        <v>0</v>
      </c>
      <c r="F27" s="468">
        <f t="shared" si="1"/>
        <v>0</v>
      </c>
      <c r="G27" s="470">
        <v>0</v>
      </c>
      <c r="H27" s="470">
        <v>0</v>
      </c>
      <c r="I27" s="471">
        <f t="shared" si="2"/>
        <v>507</v>
      </c>
      <c r="J27" s="472">
        <f t="shared" si="2"/>
        <v>25.35</v>
      </c>
      <c r="K27" s="473">
        <v>0</v>
      </c>
    </row>
    <row r="28" spans="1:11">
      <c r="A28" s="365">
        <v>17</v>
      </c>
      <c r="B28" s="365" t="s">
        <v>845</v>
      </c>
      <c r="C28" s="467">
        <v>667</v>
      </c>
      <c r="D28" s="468">
        <f t="shared" si="0"/>
        <v>33.35</v>
      </c>
      <c r="E28" s="475">
        <v>0</v>
      </c>
      <c r="F28" s="468">
        <f t="shared" si="1"/>
        <v>0</v>
      </c>
      <c r="G28" s="470">
        <v>0</v>
      </c>
      <c r="H28" s="470">
        <v>0</v>
      </c>
      <c r="I28" s="471">
        <f t="shared" si="2"/>
        <v>667</v>
      </c>
      <c r="J28" s="472">
        <f t="shared" si="2"/>
        <v>33.35</v>
      </c>
      <c r="K28" s="473">
        <v>0</v>
      </c>
    </row>
    <row r="29" spans="1:11">
      <c r="A29" s="365">
        <v>18</v>
      </c>
      <c r="B29" s="365" t="s">
        <v>846</v>
      </c>
      <c r="C29" s="467">
        <v>429</v>
      </c>
      <c r="D29" s="468">
        <f t="shared" si="0"/>
        <v>21.45</v>
      </c>
      <c r="E29" s="469">
        <v>262</v>
      </c>
      <c r="F29" s="468">
        <f t="shared" si="1"/>
        <v>13.1</v>
      </c>
      <c r="G29" s="470">
        <v>0</v>
      </c>
      <c r="H29" s="470">
        <v>0</v>
      </c>
      <c r="I29" s="471">
        <f t="shared" si="2"/>
        <v>167</v>
      </c>
      <c r="J29" s="472">
        <f t="shared" si="2"/>
        <v>8.35</v>
      </c>
      <c r="K29" s="473">
        <v>0</v>
      </c>
    </row>
    <row r="30" spans="1:11">
      <c r="A30" s="365">
        <v>19</v>
      </c>
      <c r="B30" s="365" t="s">
        <v>847</v>
      </c>
      <c r="C30" s="467">
        <v>836</v>
      </c>
      <c r="D30" s="468">
        <f t="shared" si="0"/>
        <v>41.8</v>
      </c>
      <c r="E30" s="469">
        <v>122</v>
      </c>
      <c r="F30" s="468">
        <f t="shared" si="1"/>
        <v>6.1</v>
      </c>
      <c r="G30" s="470">
        <v>0</v>
      </c>
      <c r="H30" s="470">
        <v>0</v>
      </c>
      <c r="I30" s="471">
        <f t="shared" si="2"/>
        <v>714</v>
      </c>
      <c r="J30" s="472">
        <f t="shared" si="2"/>
        <v>35.699999999999996</v>
      </c>
      <c r="K30" s="473">
        <v>0</v>
      </c>
    </row>
    <row r="31" spans="1:11">
      <c r="A31" s="365">
        <v>20</v>
      </c>
      <c r="B31" s="365" t="s">
        <v>848</v>
      </c>
      <c r="C31" s="467">
        <v>746</v>
      </c>
      <c r="D31" s="468">
        <f t="shared" si="0"/>
        <v>37.299999999999997</v>
      </c>
      <c r="E31" s="469">
        <v>452</v>
      </c>
      <c r="F31" s="468">
        <f t="shared" si="1"/>
        <v>22.6</v>
      </c>
      <c r="G31" s="470">
        <v>0</v>
      </c>
      <c r="H31" s="470">
        <v>0</v>
      </c>
      <c r="I31" s="471">
        <f t="shared" si="2"/>
        <v>294</v>
      </c>
      <c r="J31" s="472">
        <f t="shared" si="2"/>
        <v>14.699999999999996</v>
      </c>
      <c r="K31" s="473">
        <v>0</v>
      </c>
    </row>
    <row r="32" spans="1:11">
      <c r="A32" s="365">
        <v>21</v>
      </c>
      <c r="B32" s="365" t="s">
        <v>849</v>
      </c>
      <c r="C32" s="467">
        <v>999</v>
      </c>
      <c r="D32" s="468">
        <f t="shared" si="0"/>
        <v>49.95</v>
      </c>
      <c r="E32" s="469">
        <v>324</v>
      </c>
      <c r="F32" s="468">
        <f t="shared" si="1"/>
        <v>16.2</v>
      </c>
      <c r="G32" s="470">
        <v>0</v>
      </c>
      <c r="H32" s="470">
        <v>0</v>
      </c>
      <c r="I32" s="471">
        <f t="shared" si="2"/>
        <v>675</v>
      </c>
      <c r="J32" s="472">
        <f t="shared" si="2"/>
        <v>33.75</v>
      </c>
      <c r="K32" s="473">
        <v>0</v>
      </c>
    </row>
    <row r="33" spans="1:16" ht="14.25">
      <c r="A33" s="265" t="s">
        <v>15</v>
      </c>
      <c r="B33" s="9"/>
      <c r="C33" s="476">
        <f>SUM(C12:C32)</f>
        <v>14503</v>
      </c>
      <c r="D33" s="477">
        <f t="shared" ref="D33:K33" si="3">SUM(D12:D32)</f>
        <v>725.15000000000009</v>
      </c>
      <c r="E33" s="476">
        <f t="shared" si="3"/>
        <v>5359</v>
      </c>
      <c r="F33" s="477">
        <f t="shared" si="3"/>
        <v>267.94999999999993</v>
      </c>
      <c r="G33" s="476">
        <f t="shared" si="3"/>
        <v>0</v>
      </c>
      <c r="H33" s="476">
        <f t="shared" si="3"/>
        <v>0</v>
      </c>
      <c r="I33" s="476">
        <f t="shared" si="3"/>
        <v>9144</v>
      </c>
      <c r="J33" s="477">
        <f t="shared" si="3"/>
        <v>457.20000000000005</v>
      </c>
      <c r="K33" s="476">
        <f t="shared" si="3"/>
        <v>0</v>
      </c>
    </row>
    <row r="34" spans="1:16" s="12" customFormat="1">
      <c r="A34" s="20" t="s">
        <v>951</v>
      </c>
    </row>
    <row r="35" spans="1:16" s="12" customFormat="1">
      <c r="A35" s="10" t="s">
        <v>38</v>
      </c>
    </row>
    <row r="36" spans="1:16" s="12" customFormat="1">
      <c r="A36" s="10"/>
    </row>
    <row r="37" spans="1:16" s="12" customFormat="1">
      <c r="A37" s="10"/>
    </row>
    <row r="38" spans="1:16" ht="15.75" customHeight="1">
      <c r="C38" s="1364"/>
      <c r="D38" s="1364"/>
      <c r="E38" s="1364"/>
      <c r="F38" s="1364"/>
    </row>
    <row r="39" spans="1:16" s="15" customFormat="1" ht="13.9" customHeight="1">
      <c r="A39" s="356" t="s">
        <v>18</v>
      </c>
      <c r="B39" s="14"/>
      <c r="C39" s="269"/>
      <c r="D39"/>
      <c r="E39"/>
      <c r="F39"/>
      <c r="G39" s="1086" t="s">
        <v>1065</v>
      </c>
      <c r="H39" s="1086"/>
      <c r="I39" s="1086"/>
      <c r="J39" s="1086"/>
      <c r="K39" s="1086"/>
      <c r="L39" s="1086"/>
      <c r="M39" s="1086"/>
      <c r="N39" s="75"/>
      <c r="O39" s="75"/>
      <c r="P39" s="75"/>
    </row>
    <row r="40" spans="1:16" s="15" customFormat="1" ht="13.15" customHeight="1">
      <c r="A40" s="267"/>
      <c r="B40" s="267"/>
      <c r="C40" s="374"/>
      <c r="D40"/>
      <c r="E40"/>
      <c r="F40"/>
      <c r="G40" s="1086"/>
      <c r="H40" s="1086"/>
      <c r="I40" s="1086"/>
      <c r="J40" s="1086"/>
      <c r="K40" s="1086"/>
      <c r="L40" s="1086"/>
      <c r="M40" s="1086"/>
      <c r="N40" s="75"/>
      <c r="O40" s="75"/>
      <c r="P40" s="75"/>
    </row>
    <row r="41" spans="1:16" s="15" customFormat="1" ht="22.5" customHeight="1">
      <c r="A41" s="267"/>
      <c r="B41" s="267"/>
      <c r="C41" s="374"/>
      <c r="D41"/>
      <c r="E41"/>
      <c r="F41"/>
      <c r="G41" s="1086"/>
      <c r="H41" s="1086"/>
      <c r="I41" s="1086"/>
      <c r="J41" s="1086"/>
      <c r="K41" s="1086"/>
      <c r="L41" s="1086"/>
      <c r="M41" s="1086"/>
      <c r="N41" s="75"/>
      <c r="O41" s="75"/>
      <c r="P41" s="75"/>
    </row>
    <row r="42" spans="1:16" s="15" customFormat="1" ht="12.75" customHeight="1">
      <c r="A42" s="267"/>
      <c r="B42" s="267"/>
      <c r="C42" s="267"/>
      <c r="D42" s="267"/>
      <c r="E42" s="267"/>
      <c r="F42" s="267"/>
      <c r="G42" s="1086"/>
      <c r="H42" s="1086"/>
      <c r="I42" s="1086"/>
      <c r="J42" s="1086"/>
      <c r="K42" s="1086"/>
      <c r="L42" s="1086"/>
      <c r="M42" s="1086"/>
    </row>
    <row r="43" spans="1:16" s="15" customFormat="1">
      <c r="A43" s="267"/>
      <c r="B43" s="267"/>
      <c r="C43" s="267"/>
      <c r="D43" s="267"/>
      <c r="E43" s="267"/>
      <c r="F43" s="267"/>
      <c r="G43" s="267"/>
      <c r="H43" s="267"/>
      <c r="I43" s="267"/>
      <c r="J43" s="267"/>
      <c r="K43" s="267"/>
    </row>
    <row r="44" spans="1:16">
      <c r="A44" s="1362"/>
      <c r="B44" s="1362"/>
      <c r="C44" s="1362"/>
      <c r="D44" s="1362"/>
      <c r="E44" s="1362"/>
      <c r="F44" s="1362"/>
      <c r="G44" s="1362"/>
      <c r="H44" s="1362"/>
      <c r="I44" s="1362"/>
      <c r="J44" s="1362"/>
    </row>
  </sheetData>
  <mergeCells count="18">
    <mergeCell ref="A44:J44"/>
    <mergeCell ref="K9:K10"/>
    <mergeCell ref="C38:F38"/>
    <mergeCell ref="G39:M42"/>
    <mergeCell ref="A7:B7"/>
    <mergeCell ref="I7:K7"/>
    <mergeCell ref="C8:J8"/>
    <mergeCell ref="A9:A10"/>
    <mergeCell ref="B9:B10"/>
    <mergeCell ref="C9:D9"/>
    <mergeCell ref="E9:F9"/>
    <mergeCell ref="G9:H9"/>
    <mergeCell ref="I9:J9"/>
    <mergeCell ref="D1:E1"/>
    <mergeCell ref="J1:K1"/>
    <mergeCell ref="A2:J2"/>
    <mergeCell ref="A3:J3"/>
    <mergeCell ref="A5:L5"/>
  </mergeCells>
  <printOptions horizontalCentered="1"/>
  <pageMargins left="0.70866141732283472" right="0.70866141732283472" top="0.23622047244094491" bottom="0" header="0.31496062992125984" footer="0.31496062992125984"/>
  <pageSetup paperSize="5" scale="98" orientation="landscape" r:id="rId1"/>
</worksheet>
</file>

<file path=xl/worksheets/sheet39.xml><?xml version="1.0" encoding="utf-8"?>
<worksheet xmlns="http://schemas.openxmlformats.org/spreadsheetml/2006/main" xmlns:r="http://schemas.openxmlformats.org/officeDocument/2006/relationships">
  <sheetPr>
    <pageSetUpPr fitToPage="1"/>
  </sheetPr>
  <dimension ref="A1:O40"/>
  <sheetViews>
    <sheetView view="pageBreakPreview" topLeftCell="A4" zoomScaleSheetLayoutView="100" workbookViewId="0">
      <selection activeCell="H54" sqref="H54"/>
    </sheetView>
  </sheetViews>
  <sheetFormatPr defaultRowHeight="12.75"/>
  <cols>
    <col min="1" max="1" width="7.140625" customWidth="1"/>
    <col min="2" max="2" width="14.85546875" customWidth="1"/>
    <col min="3" max="3" width="14.5703125" customWidth="1"/>
    <col min="4" max="4" width="16.5703125" style="232" customWidth="1"/>
    <col min="5" max="6" width="18.42578125" style="232" customWidth="1"/>
    <col min="7" max="7" width="22" style="232" customWidth="1"/>
    <col min="8" max="8" width="18.42578125" style="232" customWidth="1"/>
  </cols>
  <sheetData>
    <row r="1" spans="1:15">
      <c r="H1" s="235" t="s">
        <v>531</v>
      </c>
    </row>
    <row r="2" spans="1:15" ht="18">
      <c r="A2" s="1223" t="s">
        <v>0</v>
      </c>
      <c r="B2" s="1223"/>
      <c r="C2" s="1223"/>
      <c r="D2" s="1223"/>
      <c r="E2" s="1223"/>
      <c r="F2" s="1223"/>
      <c r="G2" s="1223"/>
      <c r="H2" s="1223"/>
      <c r="I2" s="190"/>
      <c r="J2" s="190"/>
      <c r="K2" s="190"/>
      <c r="L2" s="190"/>
      <c r="M2" s="190"/>
      <c r="N2" s="190"/>
      <c r="O2" s="190"/>
    </row>
    <row r="3" spans="1:15" ht="21">
      <c r="A3" s="1224" t="s">
        <v>697</v>
      </c>
      <c r="B3" s="1224"/>
      <c r="C3" s="1224"/>
      <c r="D3" s="1224"/>
      <c r="E3" s="1224"/>
      <c r="F3" s="1224"/>
      <c r="G3" s="1224"/>
      <c r="H3" s="1224"/>
      <c r="I3" s="191"/>
      <c r="J3" s="191"/>
      <c r="K3" s="191"/>
      <c r="L3" s="191"/>
      <c r="M3" s="191"/>
      <c r="N3" s="191"/>
      <c r="O3" s="191"/>
    </row>
    <row r="4" spans="1:15" ht="15">
      <c r="A4" s="173"/>
      <c r="B4" s="173"/>
      <c r="C4" s="173"/>
      <c r="D4" s="229"/>
      <c r="E4" s="229"/>
      <c r="F4" s="229"/>
      <c r="G4" s="229"/>
      <c r="H4" s="229"/>
      <c r="I4" s="173"/>
      <c r="J4" s="173"/>
      <c r="K4" s="173"/>
      <c r="L4" s="173"/>
      <c r="M4" s="173"/>
      <c r="N4" s="173"/>
      <c r="O4" s="173"/>
    </row>
    <row r="5" spans="1:15" ht="18">
      <c r="A5" s="1223" t="s">
        <v>530</v>
      </c>
      <c r="B5" s="1223"/>
      <c r="C5" s="1223"/>
      <c r="D5" s="1223"/>
      <c r="E5" s="1223"/>
      <c r="F5" s="1223"/>
      <c r="G5" s="1223"/>
      <c r="H5" s="1223"/>
      <c r="I5" s="190"/>
      <c r="J5" s="190"/>
      <c r="K5" s="190"/>
      <c r="L5" s="190"/>
      <c r="M5" s="190"/>
      <c r="N5" s="190"/>
      <c r="O5" s="190"/>
    </row>
    <row r="6" spans="1:15" ht="15">
      <c r="A6" s="174" t="s">
        <v>957</v>
      </c>
      <c r="B6" s="174"/>
      <c r="C6" s="173"/>
      <c r="D6" s="229"/>
      <c r="E6" s="229"/>
      <c r="F6" s="1370" t="s">
        <v>1015</v>
      </c>
      <c r="G6" s="1370"/>
      <c r="H6" s="1370"/>
      <c r="I6" s="173"/>
      <c r="J6" s="173"/>
      <c r="K6" s="173"/>
      <c r="L6" s="192"/>
      <c r="M6" s="192"/>
      <c r="N6" s="1368"/>
      <c r="O6" s="1368"/>
    </row>
    <row r="7" spans="1:15" ht="31.5" customHeight="1">
      <c r="A7" s="1335" t="s">
        <v>2</v>
      </c>
      <c r="B7" s="1335" t="s">
        <v>3</v>
      </c>
      <c r="C7" s="1369" t="s">
        <v>401</v>
      </c>
      <c r="D7" s="1371" t="s">
        <v>510</v>
      </c>
      <c r="E7" s="1372"/>
      <c r="F7" s="1372"/>
      <c r="G7" s="1372"/>
      <c r="H7" s="1373"/>
    </row>
    <row r="8" spans="1:15" ht="34.5" customHeight="1">
      <c r="A8" s="1335"/>
      <c r="B8" s="1335"/>
      <c r="C8" s="1369"/>
      <c r="D8" s="230" t="s">
        <v>511</v>
      </c>
      <c r="E8" s="230" t="s">
        <v>512</v>
      </c>
      <c r="F8" s="230" t="s">
        <v>513</v>
      </c>
      <c r="G8" s="230" t="s">
        <v>723</v>
      </c>
      <c r="H8" s="230" t="s">
        <v>44</v>
      </c>
    </row>
    <row r="9" spans="1:15" ht="15">
      <c r="A9" s="193">
        <v>1</v>
      </c>
      <c r="B9" s="193">
        <v>2</v>
      </c>
      <c r="C9" s="193">
        <v>3</v>
      </c>
      <c r="D9" s="247">
        <v>4</v>
      </c>
      <c r="E9" s="247">
        <v>5</v>
      </c>
      <c r="F9" s="247">
        <v>6</v>
      </c>
      <c r="G9" s="247">
        <v>7</v>
      </c>
      <c r="H9" s="247">
        <v>8</v>
      </c>
    </row>
    <row r="10" spans="1:15">
      <c r="A10" s="365">
        <v>1</v>
      </c>
      <c r="B10" s="365" t="s">
        <v>829</v>
      </c>
      <c r="C10" s="417">
        <v>820</v>
      </c>
      <c r="D10" s="417">
        <v>820</v>
      </c>
      <c r="E10" s="417">
        <v>0</v>
      </c>
      <c r="F10" s="417">
        <v>0</v>
      </c>
      <c r="G10" s="417">
        <v>0</v>
      </c>
      <c r="H10" s="280"/>
    </row>
    <row r="11" spans="1:15">
      <c r="A11" s="365">
        <v>2</v>
      </c>
      <c r="B11" s="365" t="s">
        <v>830</v>
      </c>
      <c r="C11" s="417">
        <v>1122</v>
      </c>
      <c r="D11" s="417">
        <v>1122</v>
      </c>
      <c r="E11" s="417">
        <v>0</v>
      </c>
      <c r="F11" s="417">
        <v>0</v>
      </c>
      <c r="G11" s="417">
        <v>0</v>
      </c>
      <c r="H11" s="280"/>
    </row>
    <row r="12" spans="1:15">
      <c r="A12" s="365">
        <v>3</v>
      </c>
      <c r="B12" s="365" t="s">
        <v>831</v>
      </c>
      <c r="C12" s="497">
        <v>745</v>
      </c>
      <c r="D12" s="497">
        <v>377</v>
      </c>
      <c r="E12" s="497">
        <v>0</v>
      </c>
      <c r="F12" s="497">
        <v>0</v>
      </c>
      <c r="G12" s="596" t="s">
        <v>1018</v>
      </c>
      <c r="H12" s="280"/>
    </row>
    <row r="13" spans="1:15">
      <c r="A13" s="365">
        <v>4</v>
      </c>
      <c r="B13" s="365" t="s">
        <v>832</v>
      </c>
      <c r="C13" s="417">
        <v>617</v>
      </c>
      <c r="D13" s="417">
        <v>617</v>
      </c>
      <c r="E13" s="417">
        <v>0</v>
      </c>
      <c r="F13" s="417">
        <v>0</v>
      </c>
      <c r="G13" s="417">
        <v>0</v>
      </c>
      <c r="H13" s="280"/>
    </row>
    <row r="14" spans="1:15">
      <c r="A14" s="365">
        <v>5</v>
      </c>
      <c r="B14" s="365" t="s">
        <v>833</v>
      </c>
      <c r="C14" s="417">
        <v>604</v>
      </c>
      <c r="D14" s="417">
        <v>604</v>
      </c>
      <c r="E14" s="417">
        <v>0</v>
      </c>
      <c r="F14" s="417">
        <v>0</v>
      </c>
      <c r="G14" s="417" t="s">
        <v>952</v>
      </c>
      <c r="H14" s="280"/>
    </row>
    <row r="15" spans="1:15">
      <c r="A15" s="365">
        <v>6</v>
      </c>
      <c r="B15" s="365" t="s">
        <v>834</v>
      </c>
      <c r="C15" s="417">
        <v>870</v>
      </c>
      <c r="D15" s="417">
        <v>874</v>
      </c>
      <c r="E15" s="417">
        <v>0</v>
      </c>
      <c r="F15" s="417">
        <v>0</v>
      </c>
      <c r="G15" s="417">
        <v>0</v>
      </c>
      <c r="H15" s="280"/>
    </row>
    <row r="16" spans="1:15">
      <c r="A16" s="365">
        <v>7</v>
      </c>
      <c r="B16" s="365" t="s">
        <v>835</v>
      </c>
      <c r="C16" s="417">
        <v>533</v>
      </c>
      <c r="D16" s="417">
        <v>533</v>
      </c>
      <c r="E16" s="417">
        <v>0</v>
      </c>
      <c r="F16" s="417">
        <v>0</v>
      </c>
      <c r="G16" s="417">
        <v>0</v>
      </c>
      <c r="H16" s="280"/>
    </row>
    <row r="17" spans="1:8">
      <c r="A17" s="365">
        <v>8</v>
      </c>
      <c r="B17" s="365" t="s">
        <v>836</v>
      </c>
      <c r="C17" s="432">
        <v>748</v>
      </c>
      <c r="D17" s="432">
        <v>748</v>
      </c>
      <c r="E17" s="432">
        <v>0</v>
      </c>
      <c r="F17" s="432">
        <v>0</v>
      </c>
      <c r="G17" s="432">
        <v>0</v>
      </c>
      <c r="H17" s="280"/>
    </row>
    <row r="18" spans="1:8">
      <c r="A18" s="365">
        <v>9</v>
      </c>
      <c r="B18" s="365" t="s">
        <v>837</v>
      </c>
      <c r="C18" s="417">
        <v>595</v>
      </c>
      <c r="D18" s="417">
        <v>598</v>
      </c>
      <c r="E18" s="417">
        <v>0</v>
      </c>
      <c r="F18" s="417">
        <v>320</v>
      </c>
      <c r="G18" s="417">
        <v>0</v>
      </c>
      <c r="H18" s="280"/>
    </row>
    <row r="19" spans="1:8">
      <c r="A19" s="365">
        <v>10</v>
      </c>
      <c r="B19" s="365" t="s">
        <v>838</v>
      </c>
      <c r="C19" s="417">
        <v>779</v>
      </c>
      <c r="D19" s="417">
        <v>779</v>
      </c>
      <c r="E19" s="417">
        <v>0</v>
      </c>
      <c r="F19" s="417">
        <v>0</v>
      </c>
      <c r="G19" s="417">
        <v>0</v>
      </c>
      <c r="H19" s="280"/>
    </row>
    <row r="20" spans="1:8">
      <c r="A20" s="365">
        <v>11</v>
      </c>
      <c r="B20" s="365" t="s">
        <v>839</v>
      </c>
      <c r="C20" s="417">
        <v>799</v>
      </c>
      <c r="D20" s="417">
        <v>252</v>
      </c>
      <c r="E20" s="417">
        <v>0</v>
      </c>
      <c r="F20" s="417">
        <v>0</v>
      </c>
      <c r="G20" s="417" t="s">
        <v>953</v>
      </c>
      <c r="H20" s="280"/>
    </row>
    <row r="21" spans="1:8">
      <c r="A21" s="365">
        <v>12</v>
      </c>
      <c r="B21" s="367" t="s">
        <v>869</v>
      </c>
      <c r="C21" s="546">
        <v>756</v>
      </c>
      <c r="D21" s="547">
        <v>756</v>
      </c>
      <c r="E21" s="547">
        <v>0</v>
      </c>
      <c r="F21" s="547">
        <v>452</v>
      </c>
      <c r="G21" s="547">
        <v>0</v>
      </c>
      <c r="H21" s="429"/>
    </row>
    <row r="22" spans="1:8">
      <c r="A22" s="365">
        <v>13</v>
      </c>
      <c r="B22" s="367" t="s">
        <v>841</v>
      </c>
      <c r="C22" s="417">
        <v>906</v>
      </c>
      <c r="D22" s="417">
        <v>826</v>
      </c>
      <c r="E22" s="417">
        <v>0</v>
      </c>
      <c r="F22" s="417">
        <v>0</v>
      </c>
      <c r="G22" s="417">
        <v>0</v>
      </c>
      <c r="H22" s="280"/>
    </row>
    <row r="23" spans="1:8">
      <c r="A23" s="365">
        <v>14</v>
      </c>
      <c r="B23" s="365" t="s">
        <v>842</v>
      </c>
      <c r="C23" s="417">
        <v>609</v>
      </c>
      <c r="D23" s="417">
        <v>177</v>
      </c>
      <c r="E23" s="417">
        <v>0</v>
      </c>
      <c r="F23" s="417">
        <v>0</v>
      </c>
      <c r="G23" s="417" t="s">
        <v>954</v>
      </c>
      <c r="H23" s="280"/>
    </row>
    <row r="24" spans="1:8">
      <c r="A24" s="365">
        <v>15</v>
      </c>
      <c r="B24" s="365" t="s">
        <v>843</v>
      </c>
      <c r="C24" s="417">
        <v>420</v>
      </c>
      <c r="D24" s="417">
        <v>422</v>
      </c>
      <c r="E24" s="417">
        <v>0</v>
      </c>
      <c r="F24" s="417">
        <v>0</v>
      </c>
      <c r="G24" s="417">
        <v>0</v>
      </c>
      <c r="H24" s="280"/>
    </row>
    <row r="25" spans="1:8">
      <c r="A25" s="365">
        <v>16</v>
      </c>
      <c r="B25" s="365" t="s">
        <v>844</v>
      </c>
      <c r="C25" s="548">
        <v>430</v>
      </c>
      <c r="D25" s="549">
        <v>430</v>
      </c>
      <c r="E25" s="549">
        <v>0</v>
      </c>
      <c r="F25" s="549">
        <v>0</v>
      </c>
      <c r="G25" s="549">
        <v>0</v>
      </c>
      <c r="H25" s="428"/>
    </row>
    <row r="26" spans="1:8">
      <c r="A26" s="365">
        <v>17</v>
      </c>
      <c r="B26" s="365" t="s">
        <v>845</v>
      </c>
      <c r="C26" s="546">
        <v>660</v>
      </c>
      <c r="D26" s="547">
        <v>660</v>
      </c>
      <c r="E26" s="547">
        <v>0</v>
      </c>
      <c r="F26" s="547">
        <v>50</v>
      </c>
      <c r="G26" s="547">
        <v>0</v>
      </c>
      <c r="H26" s="429"/>
    </row>
    <row r="27" spans="1:8">
      <c r="A27" s="365">
        <v>18</v>
      </c>
      <c r="B27" s="365" t="s">
        <v>846</v>
      </c>
      <c r="C27" s="417">
        <v>412</v>
      </c>
      <c r="D27" s="417">
        <v>447</v>
      </c>
      <c r="E27" s="417">
        <v>0</v>
      </c>
      <c r="F27" s="417">
        <v>0</v>
      </c>
      <c r="G27" s="417">
        <v>0</v>
      </c>
      <c r="H27" s="280"/>
    </row>
    <row r="28" spans="1:8">
      <c r="A28" s="365">
        <v>19</v>
      </c>
      <c r="B28" s="365" t="s">
        <v>847</v>
      </c>
      <c r="C28" s="417">
        <v>838</v>
      </c>
      <c r="D28" s="417">
        <v>838</v>
      </c>
      <c r="E28" s="417">
        <v>0</v>
      </c>
      <c r="F28" s="417">
        <v>192</v>
      </c>
      <c r="G28" s="417">
        <v>0</v>
      </c>
      <c r="H28" s="280"/>
    </row>
    <row r="29" spans="1:8" ht="15">
      <c r="A29" s="365">
        <v>20</v>
      </c>
      <c r="B29" s="365" t="s">
        <v>848</v>
      </c>
      <c r="C29" s="550">
        <v>736</v>
      </c>
      <c r="D29" s="550">
        <v>734</v>
      </c>
      <c r="E29" s="550">
        <v>2</v>
      </c>
      <c r="F29" s="550">
        <v>0</v>
      </c>
      <c r="G29" s="550">
        <v>0</v>
      </c>
      <c r="H29" s="427"/>
    </row>
    <row r="30" spans="1:8">
      <c r="A30" s="365">
        <v>21</v>
      </c>
      <c r="B30" s="365" t="s">
        <v>849</v>
      </c>
      <c r="C30" s="417">
        <v>991</v>
      </c>
      <c r="D30" s="417">
        <v>972</v>
      </c>
      <c r="E30" s="417">
        <v>0</v>
      </c>
      <c r="F30" s="417">
        <v>362</v>
      </c>
      <c r="G30" s="417">
        <v>0</v>
      </c>
      <c r="H30" s="280"/>
    </row>
    <row r="31" spans="1:8">
      <c r="A31" s="265" t="s">
        <v>15</v>
      </c>
      <c r="B31" s="9"/>
      <c r="C31" s="419">
        <f>SUM(C10:C30)</f>
        <v>14990</v>
      </c>
      <c r="D31" s="419">
        <v>13612</v>
      </c>
      <c r="E31" s="419">
        <f t="shared" ref="E31:G31" si="0">SUM(E10:E30)</f>
        <v>2</v>
      </c>
      <c r="F31" s="419">
        <f t="shared" si="0"/>
        <v>1376</v>
      </c>
      <c r="G31" s="419">
        <f t="shared" si="0"/>
        <v>0</v>
      </c>
      <c r="H31" s="419"/>
    </row>
    <row r="32" spans="1:8" ht="15" customHeight="1">
      <c r="A32" s="122" t="s">
        <v>1010</v>
      </c>
      <c r="B32" s="178"/>
      <c r="C32" s="178"/>
      <c r="D32" s="179"/>
      <c r="E32" s="179"/>
      <c r="F32" s="179"/>
      <c r="G32" s="243"/>
      <c r="H32" s="179"/>
    </row>
    <row r="33" spans="1:11" s="652" customFormat="1" ht="15" customHeight="1">
      <c r="A33" s="122"/>
      <c r="B33" s="178"/>
      <c r="C33" s="178"/>
      <c r="D33" s="1027"/>
      <c r="E33" s="1027"/>
      <c r="F33" s="1027"/>
      <c r="G33" s="1027"/>
      <c r="H33" s="1027"/>
    </row>
    <row r="34" spans="1:11" ht="15" customHeight="1">
      <c r="A34" s="122"/>
      <c r="B34" s="178"/>
      <c r="C34" s="178"/>
      <c r="D34" s="496"/>
      <c r="E34" s="496"/>
      <c r="F34" s="496"/>
      <c r="G34" s="496"/>
      <c r="H34" s="496"/>
    </row>
    <row r="35" spans="1:11" ht="15" customHeight="1">
      <c r="A35" s="178"/>
      <c r="B35" s="178"/>
      <c r="C35" s="178"/>
      <c r="D35" s="179"/>
      <c r="E35" s="179"/>
      <c r="F35" s="179"/>
      <c r="G35" s="243"/>
      <c r="H35" s="179"/>
    </row>
    <row r="36" spans="1:11" ht="15" customHeight="1">
      <c r="A36" s="356" t="s">
        <v>18</v>
      </c>
      <c r="B36" s="14"/>
      <c r="C36" s="269"/>
      <c r="D36"/>
      <c r="E36" s="1086" t="s">
        <v>1065</v>
      </c>
      <c r="F36" s="1086"/>
      <c r="G36" s="1086"/>
      <c r="H36" s="1086"/>
      <c r="I36" s="1086"/>
      <c r="J36" s="1086"/>
      <c r="K36" s="1086"/>
    </row>
    <row r="37" spans="1:11" ht="12.75" customHeight="1">
      <c r="A37" s="267"/>
      <c r="B37" s="267"/>
      <c r="C37" s="374"/>
      <c r="D37"/>
      <c r="E37" s="1086"/>
      <c r="F37" s="1086"/>
      <c r="G37" s="1086"/>
      <c r="H37" s="1086"/>
      <c r="I37" s="1086"/>
      <c r="J37" s="1086"/>
      <c r="K37" s="1086"/>
    </row>
    <row r="38" spans="1:11" ht="27" customHeight="1">
      <c r="A38" s="267"/>
      <c r="B38" s="267"/>
      <c r="C38" s="374"/>
      <c r="D38"/>
      <c r="E38" s="1086"/>
      <c r="F38" s="1086"/>
      <c r="G38" s="1086"/>
      <c r="H38" s="1086"/>
      <c r="I38" s="1086"/>
      <c r="J38" s="1086"/>
      <c r="K38" s="1086"/>
    </row>
    <row r="39" spans="1:11">
      <c r="A39" s="267"/>
      <c r="B39" s="267"/>
      <c r="C39" s="267"/>
      <c r="D39" s="267"/>
      <c r="E39" s="1086"/>
      <c r="F39" s="1086"/>
      <c r="G39" s="1086"/>
      <c r="H39" s="1086"/>
      <c r="I39" s="1086"/>
      <c r="J39" s="1086"/>
      <c r="K39" s="1086"/>
    </row>
    <row r="40" spans="1:11">
      <c r="A40" s="1367"/>
      <c r="B40" s="1367"/>
      <c r="C40" s="1367"/>
      <c r="D40" s="1367"/>
      <c r="E40" s="1367"/>
      <c r="F40" s="1367"/>
      <c r="G40" s="1367"/>
      <c r="H40" s="1367"/>
      <c r="I40" s="1367"/>
      <c r="J40" s="1367"/>
      <c r="K40" s="267"/>
    </row>
  </sheetData>
  <mergeCells count="11">
    <mergeCell ref="A2:H2"/>
    <mergeCell ref="A3:H3"/>
    <mergeCell ref="A5:H5"/>
    <mergeCell ref="D7:H7"/>
    <mergeCell ref="E36:K39"/>
    <mergeCell ref="A40:J40"/>
    <mergeCell ref="N6:O6"/>
    <mergeCell ref="A7:A8"/>
    <mergeCell ref="B7:B8"/>
    <mergeCell ref="C7:C8"/>
    <mergeCell ref="F6:H6"/>
  </mergeCells>
  <printOptions horizontalCentered="1"/>
  <pageMargins left="0.70866141732283472" right="0.70866141732283472" top="0.23622047244094491" bottom="0" header="0.31496062992125984" footer="0.31496062992125984"/>
  <pageSetup paperSize="5" orientation="landscape"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T55"/>
  <sheetViews>
    <sheetView view="pageBreakPreview" zoomScale="73" zoomScaleNormal="80" zoomScaleSheetLayoutView="73" workbookViewId="0">
      <selection activeCell="M54" sqref="M54"/>
    </sheetView>
  </sheetViews>
  <sheetFormatPr defaultColWidth="9.140625" defaultRowHeight="12.75"/>
  <cols>
    <col min="1" max="1" width="9.28515625" style="14" customWidth="1"/>
    <col min="2" max="3" width="8.5703125" style="14" customWidth="1"/>
    <col min="4" max="4" width="12" style="14" customWidth="1"/>
    <col min="5" max="5" width="8.5703125" style="14" customWidth="1"/>
    <col min="6" max="6" width="9.5703125" style="14" customWidth="1"/>
    <col min="7" max="7" width="8.5703125" style="14" customWidth="1"/>
    <col min="8" max="8" width="11.7109375" style="14" customWidth="1"/>
    <col min="9" max="15" width="8.5703125" style="14" customWidth="1"/>
    <col min="16" max="16" width="8.42578125" style="14" customWidth="1"/>
    <col min="17" max="19" width="8.5703125" style="14" customWidth="1"/>
    <col min="20" max="16384" width="9.140625" style="14"/>
  </cols>
  <sheetData>
    <row r="1" spans="1:19">
      <c r="A1" s="14" t="s">
        <v>10</v>
      </c>
      <c r="H1" s="1119"/>
      <c r="I1" s="1119"/>
      <c r="R1" s="1114" t="s">
        <v>53</v>
      </c>
      <c r="S1" s="1114"/>
    </row>
    <row r="2" spans="1:19" s="13" customFormat="1" ht="15.75">
      <c r="A2" s="1115" t="s">
        <v>0</v>
      </c>
      <c r="B2" s="1115"/>
      <c r="C2" s="1115"/>
      <c r="D2" s="1115"/>
      <c r="E2" s="1115"/>
      <c r="F2" s="1115"/>
      <c r="G2" s="1115"/>
      <c r="H2" s="1115"/>
      <c r="I2" s="1115"/>
      <c r="J2" s="1115"/>
      <c r="K2" s="1115"/>
      <c r="L2" s="1115"/>
      <c r="M2" s="1115"/>
      <c r="N2" s="1115"/>
      <c r="O2" s="1115"/>
      <c r="P2" s="1115"/>
      <c r="Q2" s="1115"/>
      <c r="R2" s="1115"/>
      <c r="S2" s="1115"/>
    </row>
    <row r="3" spans="1:19" s="13" customFormat="1" ht="20.25" customHeight="1">
      <c r="A3" s="1116" t="s">
        <v>1013</v>
      </c>
      <c r="B3" s="1116"/>
      <c r="C3" s="1116"/>
      <c r="D3" s="1116"/>
      <c r="E3" s="1116"/>
      <c r="F3" s="1116"/>
      <c r="G3" s="1116"/>
      <c r="H3" s="1116"/>
      <c r="I3" s="1116"/>
      <c r="J3" s="1116"/>
      <c r="K3" s="1116"/>
      <c r="L3" s="1116"/>
      <c r="M3" s="1116"/>
      <c r="N3" s="1116"/>
      <c r="O3" s="1116"/>
      <c r="P3" s="1116"/>
      <c r="Q3" s="1116"/>
      <c r="R3" s="1116"/>
      <c r="S3" s="1116"/>
    </row>
    <row r="5" spans="1:19" s="13" customFormat="1" ht="15.75">
      <c r="A5" s="1117" t="s">
        <v>656</v>
      </c>
      <c r="B5" s="1117"/>
      <c r="C5" s="1117"/>
      <c r="D5" s="1117"/>
      <c r="E5" s="1117"/>
      <c r="F5" s="1117"/>
      <c r="G5" s="1117"/>
      <c r="H5" s="1117"/>
      <c r="I5" s="1117"/>
      <c r="J5" s="1117"/>
      <c r="K5" s="1117"/>
      <c r="L5" s="1117"/>
      <c r="M5" s="1117"/>
      <c r="N5" s="1117"/>
      <c r="O5" s="1117"/>
      <c r="P5" s="1117"/>
      <c r="Q5" s="1117"/>
      <c r="R5" s="1117"/>
      <c r="S5" s="1117"/>
    </row>
    <row r="6" spans="1:19">
      <c r="A6" s="1118" t="s">
        <v>264</v>
      </c>
      <c r="B6" s="1118"/>
      <c r="C6" s="14" t="s">
        <v>962</v>
      </c>
    </row>
    <row r="7" spans="1:19">
      <c r="A7" s="1118" t="s">
        <v>167</v>
      </c>
      <c r="B7" s="1118"/>
      <c r="C7" s="1118"/>
      <c r="D7" s="1118"/>
      <c r="E7" s="1118"/>
      <c r="F7" s="1118"/>
      <c r="G7" s="1118"/>
      <c r="H7" s="1118"/>
      <c r="I7" s="1118"/>
      <c r="R7" s="27"/>
      <c r="S7" s="27"/>
    </row>
    <row r="9" spans="1:19" ht="18" customHeight="1">
      <c r="A9" s="5"/>
      <c r="B9" s="1100" t="s">
        <v>40</v>
      </c>
      <c r="C9" s="1100"/>
      <c r="D9" s="1100" t="s">
        <v>41</v>
      </c>
      <c r="E9" s="1100"/>
      <c r="F9" s="1100" t="s">
        <v>42</v>
      </c>
      <c r="G9" s="1100"/>
      <c r="H9" s="1120" t="s">
        <v>43</v>
      </c>
      <c r="I9" s="1120"/>
      <c r="J9" s="1100" t="s">
        <v>44</v>
      </c>
      <c r="K9" s="1100"/>
      <c r="L9" s="23" t="s">
        <v>15</v>
      </c>
    </row>
    <row r="10" spans="1:19" s="62" customFormat="1" ht="13.5" customHeight="1">
      <c r="A10" s="63">
        <v>1</v>
      </c>
      <c r="B10" s="1108">
        <v>2</v>
      </c>
      <c r="C10" s="1108"/>
      <c r="D10" s="1108">
        <v>3</v>
      </c>
      <c r="E10" s="1108"/>
      <c r="F10" s="1108">
        <v>4</v>
      </c>
      <c r="G10" s="1108"/>
      <c r="H10" s="1108">
        <v>5</v>
      </c>
      <c r="I10" s="1108"/>
      <c r="J10" s="1108">
        <v>6</v>
      </c>
      <c r="K10" s="1108"/>
      <c r="L10" s="63">
        <v>7</v>
      </c>
    </row>
    <row r="11" spans="1:19">
      <c r="A11" s="3" t="s">
        <v>45</v>
      </c>
      <c r="B11" s="1113">
        <v>148</v>
      </c>
      <c r="C11" s="1113"/>
      <c r="D11" s="1113">
        <v>0</v>
      </c>
      <c r="E11" s="1113"/>
      <c r="F11" s="1113">
        <v>186</v>
      </c>
      <c r="G11" s="1113"/>
      <c r="H11" s="1113">
        <v>22</v>
      </c>
      <c r="I11" s="1113"/>
      <c r="J11" s="1113">
        <v>62</v>
      </c>
      <c r="K11" s="1113"/>
      <c r="L11" s="416">
        <f>SUM(B11:K11)</f>
        <v>418</v>
      </c>
    </row>
    <row r="12" spans="1:19">
      <c r="A12" s="3" t="s">
        <v>46</v>
      </c>
      <c r="B12" s="1113">
        <v>12315</v>
      </c>
      <c r="C12" s="1113"/>
      <c r="D12" s="1113">
        <v>12</v>
      </c>
      <c r="E12" s="1113"/>
      <c r="F12" s="1113">
        <v>11357</v>
      </c>
      <c r="G12" s="1113"/>
      <c r="H12" s="1113">
        <v>599</v>
      </c>
      <c r="I12" s="1113"/>
      <c r="J12" s="1113">
        <v>5492</v>
      </c>
      <c r="K12" s="1113"/>
      <c r="L12" s="416">
        <f>SUM(B12:K12)</f>
        <v>29775</v>
      </c>
    </row>
    <row r="13" spans="1:19">
      <c r="A13" s="3" t="s">
        <v>15</v>
      </c>
      <c r="B13" s="1111">
        <f>SUM(B11:C12)</f>
        <v>12463</v>
      </c>
      <c r="C13" s="1111"/>
      <c r="D13" s="1111">
        <f t="shared" ref="D13" si="0">SUM(D11:E12)</f>
        <v>12</v>
      </c>
      <c r="E13" s="1111"/>
      <c r="F13" s="1111">
        <f>SUM(F11:G12)</f>
        <v>11543</v>
      </c>
      <c r="G13" s="1111"/>
      <c r="H13" s="1111">
        <f t="shared" ref="H13" si="1">SUM(H11:I12)</f>
        <v>621</v>
      </c>
      <c r="I13" s="1111"/>
      <c r="J13" s="1111">
        <f t="shared" ref="J13" si="2">SUM(J11:K12)</f>
        <v>5554</v>
      </c>
      <c r="K13" s="1111"/>
      <c r="L13" s="416">
        <f>SUM(L11:L12)</f>
        <v>30193</v>
      </c>
    </row>
    <row r="14" spans="1:19">
      <c r="A14" s="11"/>
      <c r="B14" s="11"/>
      <c r="C14" s="11"/>
      <c r="D14" s="11"/>
      <c r="E14" s="11"/>
      <c r="F14" s="11"/>
      <c r="G14" s="11"/>
      <c r="H14" s="11"/>
      <c r="I14" s="11"/>
      <c r="J14" s="11"/>
      <c r="K14" s="11"/>
      <c r="L14" s="11"/>
    </row>
    <row r="15" spans="1:19">
      <c r="A15" s="1123" t="s">
        <v>441</v>
      </c>
      <c r="B15" s="1123"/>
      <c r="C15" s="1123"/>
      <c r="D15" s="1123"/>
      <c r="E15" s="1123"/>
      <c r="F15" s="1123"/>
      <c r="G15" s="1123"/>
      <c r="H15" s="11"/>
      <c r="I15" s="11"/>
      <c r="J15" s="11"/>
      <c r="K15" s="11"/>
      <c r="L15" s="11"/>
    </row>
    <row r="16" spans="1:19" ht="12.75" customHeight="1">
      <c r="A16" s="1125" t="s">
        <v>176</v>
      </c>
      <c r="B16" s="1126"/>
      <c r="C16" s="1124" t="s">
        <v>205</v>
      </c>
      <c r="D16" s="1124"/>
      <c r="E16" s="3" t="s">
        <v>15</v>
      </c>
      <c r="I16" s="11"/>
      <c r="J16" s="11"/>
      <c r="K16" s="11"/>
      <c r="L16" s="11"/>
    </row>
    <row r="17" spans="1:20" ht="14.25">
      <c r="A17" s="1083">
        <v>600</v>
      </c>
      <c r="B17" s="1083"/>
      <c r="C17" s="1083">
        <v>1900</v>
      </c>
      <c r="D17" s="1083"/>
      <c r="E17" s="336">
        <v>2500</v>
      </c>
      <c r="I17" s="11"/>
      <c r="J17" s="11"/>
      <c r="K17" s="11"/>
      <c r="L17" s="11"/>
    </row>
    <row r="18" spans="1:20">
      <c r="A18" s="1121"/>
      <c r="B18" s="1122"/>
      <c r="C18" s="1121"/>
      <c r="D18" s="1122"/>
      <c r="E18" s="3"/>
      <c r="I18" s="11"/>
      <c r="J18" s="11"/>
      <c r="K18" s="11"/>
      <c r="L18" s="11"/>
    </row>
    <row r="19" spans="1:20">
      <c r="A19" s="220"/>
      <c r="B19" s="220"/>
      <c r="C19" s="220"/>
      <c r="D19" s="220"/>
      <c r="E19" s="220"/>
      <c r="F19" s="220"/>
      <c r="G19" s="220"/>
      <c r="H19" s="11"/>
      <c r="I19" s="11"/>
      <c r="J19" s="11"/>
      <c r="K19" s="11"/>
      <c r="L19" s="11"/>
    </row>
    <row r="21" spans="1:20" ht="19.149999999999999" customHeight="1">
      <c r="A21" s="1112" t="s">
        <v>168</v>
      </c>
      <c r="B21" s="1112"/>
      <c r="C21" s="1112"/>
      <c r="D21" s="1112"/>
      <c r="E21" s="1112"/>
      <c r="F21" s="1112"/>
      <c r="G21" s="1112"/>
      <c r="H21" s="1112"/>
      <c r="I21" s="1112"/>
      <c r="J21" s="1112"/>
      <c r="K21" s="1112"/>
      <c r="L21" s="1112"/>
      <c r="M21" s="1112"/>
      <c r="N21" s="1112"/>
      <c r="O21" s="1112"/>
      <c r="P21" s="1112"/>
      <c r="Q21" s="1112"/>
      <c r="R21" s="1112"/>
      <c r="S21" s="1112"/>
    </row>
    <row r="22" spans="1:20">
      <c r="A22" s="1100" t="s">
        <v>20</v>
      </c>
      <c r="B22" s="1100" t="s">
        <v>47</v>
      </c>
      <c r="C22" s="1100"/>
      <c r="D22" s="1100"/>
      <c r="E22" s="1127" t="s">
        <v>21</v>
      </c>
      <c r="F22" s="1127"/>
      <c r="G22" s="1127"/>
      <c r="H22" s="1127"/>
      <c r="I22" s="1127"/>
      <c r="J22" s="1127"/>
      <c r="K22" s="1127"/>
      <c r="L22" s="1127"/>
      <c r="M22" s="1111" t="s">
        <v>22</v>
      </c>
      <c r="N22" s="1111"/>
      <c r="O22" s="1111"/>
      <c r="P22" s="1111"/>
      <c r="Q22" s="1111"/>
      <c r="R22" s="1111"/>
      <c r="S22" s="1111"/>
      <c r="T22" s="1111"/>
    </row>
    <row r="23" spans="1:20" ht="33.75" customHeight="1">
      <c r="A23" s="1100"/>
      <c r="B23" s="1100"/>
      <c r="C23" s="1100"/>
      <c r="D23" s="1100"/>
      <c r="E23" s="1101" t="s">
        <v>132</v>
      </c>
      <c r="F23" s="1102"/>
      <c r="G23" s="1101" t="s">
        <v>169</v>
      </c>
      <c r="H23" s="1102"/>
      <c r="I23" s="1100" t="s">
        <v>48</v>
      </c>
      <c r="J23" s="1100"/>
      <c r="K23" s="1101" t="s">
        <v>90</v>
      </c>
      <c r="L23" s="1102"/>
      <c r="M23" s="1101" t="s">
        <v>91</v>
      </c>
      <c r="N23" s="1102"/>
      <c r="O23" s="1101" t="s">
        <v>169</v>
      </c>
      <c r="P23" s="1102"/>
      <c r="Q23" s="1100" t="s">
        <v>48</v>
      </c>
      <c r="R23" s="1100"/>
      <c r="S23" s="1100" t="s">
        <v>90</v>
      </c>
      <c r="T23" s="1100"/>
    </row>
    <row r="24" spans="1:20" s="62" customFormat="1" ht="15.75" customHeight="1">
      <c r="A24" s="266">
        <v>1</v>
      </c>
      <c r="B24" s="1105">
        <v>2</v>
      </c>
      <c r="C24" s="1109"/>
      <c r="D24" s="1106"/>
      <c r="E24" s="1105">
        <v>3</v>
      </c>
      <c r="F24" s="1106"/>
      <c r="G24" s="1105">
        <v>4</v>
      </c>
      <c r="H24" s="1106"/>
      <c r="I24" s="1105">
        <v>5</v>
      </c>
      <c r="J24" s="1106"/>
      <c r="K24" s="1105">
        <v>6</v>
      </c>
      <c r="L24" s="1106"/>
      <c r="M24" s="1105">
        <v>3</v>
      </c>
      <c r="N24" s="1106"/>
      <c r="O24" s="1105">
        <v>4</v>
      </c>
      <c r="P24" s="1106"/>
      <c r="Q24" s="1105">
        <v>5</v>
      </c>
      <c r="R24" s="1106"/>
      <c r="S24" s="1105">
        <v>6</v>
      </c>
      <c r="T24" s="1106"/>
    </row>
    <row r="25" spans="1:20" ht="27.75" customHeight="1">
      <c r="A25" s="337">
        <v>1</v>
      </c>
      <c r="B25" s="1110" t="s">
        <v>503</v>
      </c>
      <c r="C25" s="1110"/>
      <c r="D25" s="1110"/>
      <c r="E25" s="1103">
        <v>100</v>
      </c>
      <c r="F25" s="1103"/>
      <c r="G25" s="1107" t="s">
        <v>368</v>
      </c>
      <c r="H25" s="1107"/>
      <c r="I25" s="1103">
        <v>340</v>
      </c>
      <c r="J25" s="1103"/>
      <c r="K25" s="1103">
        <v>8</v>
      </c>
      <c r="L25" s="1103"/>
      <c r="M25" s="1103">
        <v>150</v>
      </c>
      <c r="N25" s="1103"/>
      <c r="O25" s="1107" t="s">
        <v>368</v>
      </c>
      <c r="P25" s="1107"/>
      <c r="Q25" s="1103">
        <v>510</v>
      </c>
      <c r="R25" s="1103"/>
      <c r="S25" s="1103">
        <v>14</v>
      </c>
      <c r="T25" s="1103"/>
    </row>
    <row r="26" spans="1:20" ht="14.25">
      <c r="A26" s="337">
        <v>2</v>
      </c>
      <c r="B26" s="1104" t="s">
        <v>49</v>
      </c>
      <c r="C26" s="1104"/>
      <c r="D26" s="1104"/>
      <c r="E26" s="1103">
        <v>20</v>
      </c>
      <c r="F26" s="1103"/>
      <c r="G26" s="1103">
        <v>1.26</v>
      </c>
      <c r="H26" s="1103"/>
      <c r="I26" s="1103">
        <v>70</v>
      </c>
      <c r="J26" s="1103"/>
      <c r="K26" s="1103">
        <v>5</v>
      </c>
      <c r="L26" s="1103"/>
      <c r="M26" s="1103">
        <v>30</v>
      </c>
      <c r="N26" s="1103"/>
      <c r="O26" s="1103">
        <v>1.9</v>
      </c>
      <c r="P26" s="1103"/>
      <c r="Q26" s="1103">
        <v>105</v>
      </c>
      <c r="R26" s="1103"/>
      <c r="S26" s="1103">
        <v>6.6</v>
      </c>
      <c r="T26" s="1103"/>
    </row>
    <row r="27" spans="1:20" ht="14.25">
      <c r="A27" s="337">
        <v>3</v>
      </c>
      <c r="B27" s="1104" t="s">
        <v>170</v>
      </c>
      <c r="C27" s="1104"/>
      <c r="D27" s="1104"/>
      <c r="E27" s="1103">
        <v>50</v>
      </c>
      <c r="F27" s="1103"/>
      <c r="G27" s="1103">
        <v>0.95</v>
      </c>
      <c r="H27" s="1103"/>
      <c r="I27" s="1103">
        <v>25</v>
      </c>
      <c r="J27" s="1103"/>
      <c r="K27" s="1103">
        <v>0</v>
      </c>
      <c r="L27" s="1103"/>
      <c r="M27" s="1103">
        <v>75</v>
      </c>
      <c r="N27" s="1103"/>
      <c r="O27" s="1103">
        <v>1.43</v>
      </c>
      <c r="P27" s="1103"/>
      <c r="Q27" s="1103">
        <v>37</v>
      </c>
      <c r="R27" s="1103"/>
      <c r="S27" s="1103">
        <v>0</v>
      </c>
      <c r="T27" s="1103"/>
    </row>
    <row r="28" spans="1:20" ht="14.25">
      <c r="A28" s="337">
        <v>4</v>
      </c>
      <c r="B28" s="1104" t="s">
        <v>50</v>
      </c>
      <c r="C28" s="1104"/>
      <c r="D28" s="1104"/>
      <c r="E28" s="1103">
        <v>5</v>
      </c>
      <c r="F28" s="1103"/>
      <c r="G28" s="1103">
        <v>0.6</v>
      </c>
      <c r="H28" s="1103"/>
      <c r="I28" s="1103">
        <v>45</v>
      </c>
      <c r="J28" s="1103"/>
      <c r="K28" s="1103">
        <v>0</v>
      </c>
      <c r="L28" s="1103"/>
      <c r="M28" s="1103">
        <v>7.5</v>
      </c>
      <c r="N28" s="1103"/>
      <c r="O28" s="1103">
        <v>0.9</v>
      </c>
      <c r="P28" s="1103"/>
      <c r="Q28" s="1103">
        <v>68</v>
      </c>
      <c r="R28" s="1103"/>
      <c r="S28" s="1103">
        <v>0</v>
      </c>
      <c r="T28" s="1103"/>
    </row>
    <row r="29" spans="1:20" ht="14.25">
      <c r="A29" s="337">
        <v>5</v>
      </c>
      <c r="B29" s="1104" t="s">
        <v>51</v>
      </c>
      <c r="C29" s="1104"/>
      <c r="D29" s="1104"/>
      <c r="E29" s="1103" t="s">
        <v>868</v>
      </c>
      <c r="F29" s="1103"/>
      <c r="G29" s="1103">
        <v>0.59</v>
      </c>
      <c r="H29" s="1103"/>
      <c r="I29" s="1103">
        <v>0</v>
      </c>
      <c r="J29" s="1103"/>
      <c r="K29" s="1103" t="s">
        <v>868</v>
      </c>
      <c r="L29" s="1103"/>
      <c r="M29" s="1103"/>
      <c r="N29" s="1103"/>
      <c r="O29" s="1103">
        <v>1.08</v>
      </c>
      <c r="P29" s="1103"/>
      <c r="Q29" s="1103">
        <v>0</v>
      </c>
      <c r="R29" s="1103"/>
      <c r="S29" s="1103">
        <v>0</v>
      </c>
      <c r="T29" s="1103"/>
    </row>
    <row r="30" spans="1:20" ht="14.25">
      <c r="A30" s="337">
        <v>6</v>
      </c>
      <c r="B30" s="1104" t="s">
        <v>52</v>
      </c>
      <c r="C30" s="1104"/>
      <c r="D30" s="1104"/>
      <c r="E30" s="1103">
        <v>0</v>
      </c>
      <c r="F30" s="1103"/>
      <c r="G30" s="1103">
        <v>0.73</v>
      </c>
      <c r="H30" s="1103"/>
      <c r="I30" s="1103">
        <v>0</v>
      </c>
      <c r="J30" s="1103"/>
      <c r="K30" s="1103">
        <v>0</v>
      </c>
      <c r="L30" s="1103"/>
      <c r="M30" s="1103">
        <v>0</v>
      </c>
      <c r="N30" s="1103"/>
      <c r="O30" s="1103">
        <v>0.87</v>
      </c>
      <c r="P30" s="1103"/>
      <c r="Q30" s="1103">
        <v>0</v>
      </c>
      <c r="R30" s="1103"/>
      <c r="S30" s="1103">
        <v>0</v>
      </c>
      <c r="T30" s="1103"/>
    </row>
    <row r="31" spans="1:20" ht="14.25">
      <c r="A31" s="337">
        <v>7</v>
      </c>
      <c r="B31" s="1104" t="s">
        <v>171</v>
      </c>
      <c r="C31" s="1104"/>
      <c r="D31" s="1104"/>
      <c r="E31" s="1103">
        <v>0</v>
      </c>
      <c r="F31" s="1103"/>
      <c r="G31" s="1103">
        <v>0</v>
      </c>
      <c r="H31" s="1103"/>
      <c r="I31" s="1103">
        <v>0</v>
      </c>
      <c r="J31" s="1103"/>
      <c r="K31" s="1103">
        <v>0</v>
      </c>
      <c r="L31" s="1103"/>
      <c r="M31" s="1103">
        <v>0</v>
      </c>
      <c r="N31" s="1103"/>
      <c r="O31" s="1103">
        <v>0</v>
      </c>
      <c r="P31" s="1103"/>
      <c r="Q31" s="1103">
        <v>0</v>
      </c>
      <c r="R31" s="1103"/>
      <c r="S31" s="1103">
        <v>0</v>
      </c>
      <c r="T31" s="1103"/>
    </row>
    <row r="32" spans="1:20" ht="14.25">
      <c r="A32" s="337"/>
      <c r="B32" s="1085" t="s">
        <v>15</v>
      </c>
      <c r="C32" s="1085"/>
      <c r="D32" s="1085"/>
      <c r="E32" s="1104">
        <v>175</v>
      </c>
      <c r="F32" s="1104"/>
      <c r="G32" s="1104">
        <f>SUM(G26:H31)</f>
        <v>4.13</v>
      </c>
      <c r="H32" s="1104"/>
      <c r="I32" s="1104">
        <v>480</v>
      </c>
      <c r="J32" s="1104"/>
      <c r="K32" s="1104">
        <v>13</v>
      </c>
      <c r="L32" s="1104"/>
      <c r="M32" s="1104">
        <v>262.5</v>
      </c>
      <c r="N32" s="1104"/>
      <c r="O32" s="1104">
        <f>SUM(O26:P31)</f>
        <v>6.1800000000000006</v>
      </c>
      <c r="P32" s="1104"/>
      <c r="Q32" s="1104">
        <v>720</v>
      </c>
      <c r="R32" s="1104"/>
      <c r="S32" s="1104">
        <v>20.6</v>
      </c>
      <c r="T32" s="1104"/>
    </row>
    <row r="33" spans="1:20" ht="14.25" customHeight="1">
      <c r="A33" s="338"/>
      <c r="B33" s="339"/>
      <c r="C33" s="339"/>
      <c r="D33" s="339"/>
      <c r="E33" s="340"/>
      <c r="F33" s="340"/>
      <c r="G33" s="340"/>
      <c r="H33" s="340"/>
      <c r="I33" s="340"/>
      <c r="J33" s="340"/>
      <c r="K33" s="340"/>
      <c r="L33" s="340"/>
      <c r="M33" s="340"/>
      <c r="N33" s="340"/>
      <c r="O33" s="340"/>
      <c r="P33" s="340"/>
      <c r="Q33" s="340"/>
      <c r="R33" s="340"/>
      <c r="S33" s="340"/>
      <c r="T33" s="340"/>
    </row>
    <row r="34" spans="1:20" ht="12.75" customHeight="1">
      <c r="A34" s="341" t="s">
        <v>420</v>
      </c>
      <c r="B34" s="1090" t="s">
        <v>479</v>
      </c>
      <c r="C34" s="1090"/>
      <c r="D34" s="1090"/>
      <c r="E34" s="1090"/>
      <c r="F34" s="1090"/>
      <c r="G34" s="1090"/>
      <c r="H34" s="1090"/>
      <c r="I34" s="340"/>
      <c r="J34" s="340"/>
      <c r="K34" s="340"/>
      <c r="L34" s="340"/>
      <c r="M34" s="340"/>
      <c r="N34" s="340"/>
      <c r="O34" s="340"/>
      <c r="P34" s="340"/>
      <c r="Q34" s="340"/>
      <c r="R34" s="340"/>
      <c r="S34" s="340"/>
      <c r="T34" s="340"/>
    </row>
    <row r="35" spans="1:20" ht="15">
      <c r="A35" s="342" t="s">
        <v>20</v>
      </c>
      <c r="B35" s="1088" t="s">
        <v>421</v>
      </c>
      <c r="C35" s="1088"/>
      <c r="D35" s="1088"/>
      <c r="E35" s="1085" t="s">
        <v>21</v>
      </c>
      <c r="F35" s="1085"/>
      <c r="G35" s="1085"/>
      <c r="H35" s="1085"/>
      <c r="I35" s="1085"/>
      <c r="J35" s="1085"/>
      <c r="K35" s="1083" t="s">
        <v>22</v>
      </c>
      <c r="L35" s="1083"/>
      <c r="M35" s="1083"/>
      <c r="N35" s="1083"/>
      <c r="O35" s="1083"/>
      <c r="P35" s="1083"/>
      <c r="Q35" s="1089"/>
      <c r="R35" s="1089"/>
      <c r="S35" s="1089"/>
      <c r="T35" s="1089"/>
    </row>
    <row r="36" spans="1:20" s="27" customFormat="1" ht="17.25" customHeight="1">
      <c r="A36" s="342"/>
      <c r="B36" s="1088"/>
      <c r="C36" s="1088"/>
      <c r="D36" s="1088"/>
      <c r="E36" s="1083" t="s">
        <v>438</v>
      </c>
      <c r="F36" s="1083"/>
      <c r="G36" s="1083" t="s">
        <v>439</v>
      </c>
      <c r="H36" s="1083"/>
      <c r="I36" s="1083" t="s">
        <v>440</v>
      </c>
      <c r="J36" s="1083"/>
      <c r="K36" s="1083" t="s">
        <v>438</v>
      </c>
      <c r="L36" s="1083"/>
      <c r="M36" s="1083" t="s">
        <v>439</v>
      </c>
      <c r="N36" s="1083"/>
      <c r="O36" s="1083" t="s">
        <v>440</v>
      </c>
      <c r="P36" s="1083"/>
      <c r="Q36" s="340"/>
      <c r="R36" s="340"/>
      <c r="S36" s="340"/>
      <c r="T36" s="340"/>
    </row>
    <row r="37" spans="1:20" ht="14.25">
      <c r="A37" s="337">
        <v>1</v>
      </c>
      <c r="B37" s="1083" t="s">
        <v>959</v>
      </c>
      <c r="C37" s="1083"/>
      <c r="D37" s="1083"/>
      <c r="E37" s="602"/>
      <c r="F37" s="602"/>
      <c r="G37" s="1091" t="s">
        <v>866</v>
      </c>
      <c r="H37" s="1092"/>
      <c r="I37" s="1092"/>
      <c r="J37" s="1093"/>
      <c r="K37" s="602"/>
      <c r="L37" s="602"/>
      <c r="M37" s="1091" t="s">
        <v>866</v>
      </c>
      <c r="N37" s="1092"/>
      <c r="O37" s="1092"/>
      <c r="P37" s="1093"/>
      <c r="Q37" s="340"/>
      <c r="R37" s="340"/>
      <c r="S37" s="340"/>
      <c r="T37" s="340"/>
    </row>
    <row r="38" spans="1:20" ht="14.25">
      <c r="A38" s="337">
        <v>2</v>
      </c>
      <c r="B38" s="1083" t="s">
        <v>960</v>
      </c>
      <c r="C38" s="1083"/>
      <c r="D38" s="1083"/>
      <c r="E38" s="602"/>
      <c r="F38" s="602"/>
      <c r="G38" s="1094"/>
      <c r="H38" s="1095"/>
      <c r="I38" s="1095"/>
      <c r="J38" s="1096"/>
      <c r="K38" s="602"/>
      <c r="L38" s="602"/>
      <c r="M38" s="1094"/>
      <c r="N38" s="1095"/>
      <c r="O38" s="1095"/>
      <c r="P38" s="1096"/>
      <c r="Q38" s="340"/>
      <c r="R38" s="340"/>
      <c r="S38" s="340"/>
      <c r="T38" s="340"/>
    </row>
    <row r="39" spans="1:20" ht="14.25">
      <c r="A39" s="337">
        <v>3</v>
      </c>
      <c r="B39" s="1083" t="s">
        <v>961</v>
      </c>
      <c r="C39" s="1083"/>
      <c r="D39" s="1083"/>
      <c r="E39" s="602"/>
      <c r="F39" s="602"/>
      <c r="G39" s="1097"/>
      <c r="H39" s="1098"/>
      <c r="I39" s="1098"/>
      <c r="J39" s="1099"/>
      <c r="K39" s="602"/>
      <c r="L39" s="602"/>
      <c r="M39" s="1097"/>
      <c r="N39" s="1098"/>
      <c r="O39" s="1098"/>
      <c r="P39" s="1099"/>
      <c r="Q39" s="340"/>
      <c r="R39" s="340"/>
      <c r="S39" s="340"/>
      <c r="T39" s="340"/>
    </row>
    <row r="40" spans="1:20" ht="14.25">
      <c r="A40" s="337">
        <v>4</v>
      </c>
      <c r="B40" s="1085"/>
      <c r="C40" s="1085"/>
      <c r="D40" s="1085"/>
      <c r="E40" s="1083"/>
      <c r="F40" s="1083"/>
      <c r="G40" s="1083"/>
      <c r="H40" s="1083"/>
      <c r="I40" s="1083"/>
      <c r="J40" s="1083"/>
      <c r="K40" s="1083"/>
      <c r="L40" s="1083"/>
      <c r="M40" s="1083"/>
      <c r="N40" s="1083"/>
      <c r="O40" s="1083"/>
      <c r="P40" s="1083"/>
      <c r="Q40" s="340"/>
      <c r="R40" s="340"/>
      <c r="S40" s="340"/>
      <c r="T40" s="340"/>
    </row>
    <row r="41" spans="1:20" ht="14.25" customHeight="1">
      <c r="A41" s="319"/>
      <c r="B41" s="319"/>
      <c r="C41" s="319"/>
      <c r="D41" s="319"/>
      <c r="E41" s="319"/>
      <c r="F41" s="319"/>
      <c r="G41" s="319"/>
      <c r="H41" s="319"/>
      <c r="I41" s="319"/>
      <c r="J41" s="319"/>
      <c r="K41" s="319"/>
      <c r="L41" s="319"/>
      <c r="M41" s="319"/>
      <c r="N41" s="319"/>
      <c r="O41" s="319"/>
      <c r="P41" s="319"/>
      <c r="Q41" s="340"/>
      <c r="R41" s="340"/>
      <c r="S41" s="319"/>
      <c r="T41" s="319"/>
    </row>
    <row r="42" spans="1:20" ht="14.25">
      <c r="A42" s="1082" t="s">
        <v>182</v>
      </c>
      <c r="B42" s="1082"/>
      <c r="C42" s="1082"/>
      <c r="D42" s="1082"/>
      <c r="E42" s="1082"/>
      <c r="F42" s="1082"/>
      <c r="G42" s="1082"/>
      <c r="H42" s="1082"/>
      <c r="I42" s="1082"/>
      <c r="J42" s="319"/>
      <c r="K42" s="319"/>
      <c r="L42" s="319"/>
      <c r="M42" s="319"/>
      <c r="N42" s="319"/>
      <c r="O42" s="319"/>
      <c r="P42" s="319"/>
      <c r="Q42" s="340"/>
      <c r="R42" s="340"/>
      <c r="S42" s="319"/>
      <c r="T42" s="319"/>
    </row>
    <row r="43" spans="1:20" ht="15">
      <c r="A43" s="1083" t="s">
        <v>55</v>
      </c>
      <c r="B43" s="1083" t="s">
        <v>21</v>
      </c>
      <c r="C43" s="1083"/>
      <c r="D43" s="1083"/>
      <c r="E43" s="1084" t="s">
        <v>22</v>
      </c>
      <c r="F43" s="1084"/>
      <c r="G43" s="1084"/>
      <c r="H43" s="1085" t="s">
        <v>145</v>
      </c>
      <c r="I43" s="318"/>
      <c r="J43" s="319"/>
      <c r="K43" s="319"/>
      <c r="L43" s="319"/>
      <c r="M43" s="319"/>
      <c r="N43" s="319"/>
      <c r="O43" s="319"/>
      <c r="P43" s="319"/>
      <c r="Q43" s="319"/>
      <c r="R43" s="319"/>
      <c r="S43" s="319"/>
      <c r="T43" s="319"/>
    </row>
    <row r="44" spans="1:20" ht="13.9" customHeight="1">
      <c r="A44" s="1083"/>
      <c r="B44" s="336" t="s">
        <v>172</v>
      </c>
      <c r="C44" s="343" t="s">
        <v>97</v>
      </c>
      <c r="D44" s="336" t="s">
        <v>15</v>
      </c>
      <c r="E44" s="336" t="s">
        <v>172</v>
      </c>
      <c r="F44" s="343" t="s">
        <v>97</v>
      </c>
      <c r="G44" s="336" t="s">
        <v>15</v>
      </c>
      <c r="H44" s="1085"/>
      <c r="I44" s="318"/>
      <c r="J44" s="319"/>
      <c r="K44" s="319"/>
      <c r="L44" s="319"/>
      <c r="M44" s="319"/>
      <c r="N44" s="319"/>
      <c r="O44" s="319"/>
      <c r="P44" s="319"/>
      <c r="Q44" s="319"/>
      <c r="R44" s="319"/>
      <c r="S44" s="319"/>
      <c r="T44" s="319"/>
    </row>
    <row r="45" spans="1:20" ht="13.9" customHeight="1">
      <c r="A45" s="344" t="s">
        <v>526</v>
      </c>
      <c r="B45" s="279">
        <v>2.48</v>
      </c>
      <c r="C45" s="279">
        <v>1.65</v>
      </c>
      <c r="D45" s="279">
        <f>B45+C45</f>
        <v>4.13</v>
      </c>
      <c r="E45" s="279">
        <v>3.71</v>
      </c>
      <c r="F45" s="279">
        <v>2.4700000000000002</v>
      </c>
      <c r="G45" s="279">
        <f>E45+F45</f>
        <v>6.18</v>
      </c>
      <c r="H45" s="279"/>
      <c r="I45" s="318"/>
      <c r="J45" s="319"/>
      <c r="K45" s="319"/>
      <c r="L45" s="319"/>
      <c r="M45" s="319"/>
      <c r="N45" s="319"/>
      <c r="O45" s="319"/>
      <c r="P45" s="319"/>
      <c r="Q45" s="319"/>
      <c r="R45" s="319"/>
      <c r="S45" s="319"/>
      <c r="T45" s="319"/>
    </row>
    <row r="46" spans="1:20" ht="15">
      <c r="A46" s="344" t="s">
        <v>919</v>
      </c>
      <c r="B46" s="345">
        <v>2.65</v>
      </c>
      <c r="C46" s="345">
        <v>1.77</v>
      </c>
      <c r="D46" s="345">
        <f>B46+C46</f>
        <v>4.42</v>
      </c>
      <c r="E46" s="345">
        <v>3.97</v>
      </c>
      <c r="F46" s="345">
        <v>2.64</v>
      </c>
      <c r="G46" s="345">
        <f>E46+F46</f>
        <v>6.61</v>
      </c>
      <c r="H46" s="279" t="s">
        <v>173</v>
      </c>
      <c r="I46" s="318"/>
      <c r="J46" s="319"/>
      <c r="K46" s="319"/>
      <c r="L46" s="319"/>
      <c r="M46" s="319"/>
      <c r="N46" s="319"/>
      <c r="O46" s="319"/>
      <c r="P46" s="319"/>
      <c r="Q46" s="319"/>
      <c r="R46" s="319"/>
      <c r="S46" s="319"/>
      <c r="T46" s="319"/>
    </row>
    <row r="47" spans="1:20" ht="15">
      <c r="A47" s="346" t="s">
        <v>234</v>
      </c>
      <c r="B47" s="347"/>
      <c r="C47" s="347"/>
      <c r="D47" s="348"/>
      <c r="E47" s="348"/>
      <c r="F47" s="349"/>
      <c r="G47" s="349"/>
      <c r="H47" s="349"/>
      <c r="I47" s="318"/>
      <c r="J47" s="319"/>
      <c r="K47" s="319"/>
      <c r="L47" s="319"/>
      <c r="M47" s="319"/>
      <c r="N47" s="319"/>
      <c r="O47" s="319"/>
      <c r="P47" s="319"/>
      <c r="Q47" s="319"/>
      <c r="R47" s="319"/>
      <c r="S47" s="319"/>
      <c r="T47" s="319"/>
    </row>
    <row r="48" spans="1:20" ht="15">
      <c r="A48" s="350"/>
      <c r="B48" s="340"/>
      <c r="C48" s="340"/>
      <c r="D48" s="349"/>
      <c r="E48" s="349"/>
      <c r="F48" s="349"/>
      <c r="G48" s="349"/>
      <c r="H48" s="349"/>
      <c r="I48" s="318"/>
      <c r="J48" s="319"/>
      <c r="K48" s="319"/>
      <c r="L48" s="319"/>
      <c r="M48" s="319"/>
      <c r="N48" s="351"/>
      <c r="O48" s="352"/>
      <c r="P48" s="352"/>
      <c r="Q48" s="352"/>
      <c r="R48" s="352"/>
      <c r="S48" s="352"/>
      <c r="T48" s="319"/>
    </row>
    <row r="49" spans="1:20" ht="14.25">
      <c r="A49" s="319"/>
      <c r="B49" s="319"/>
      <c r="C49" s="319"/>
      <c r="D49" s="319"/>
      <c r="E49" s="319"/>
      <c r="F49" s="319"/>
      <c r="G49" s="319"/>
      <c r="H49" s="319"/>
      <c r="I49" s="319"/>
      <c r="J49" s="319"/>
      <c r="K49" s="319"/>
      <c r="L49" s="319"/>
      <c r="M49" s="319"/>
      <c r="N49" s="319"/>
      <c r="O49" s="319"/>
      <c r="P49" s="319"/>
      <c r="Q49" s="319"/>
      <c r="R49" s="319"/>
      <c r="S49" s="319"/>
      <c r="T49" s="319"/>
    </row>
    <row r="50" spans="1:20" ht="14.25">
      <c r="A50" s="319"/>
      <c r="B50" s="319"/>
      <c r="C50" s="319"/>
      <c r="D50" s="319"/>
      <c r="E50" s="319"/>
      <c r="F50" s="319"/>
      <c r="G50" s="319"/>
      <c r="H50" s="319"/>
      <c r="I50" s="319"/>
      <c r="J50" s="319"/>
      <c r="K50" s="319"/>
      <c r="L50" s="319"/>
      <c r="M50" s="319"/>
      <c r="N50" s="319"/>
      <c r="O50" s="319"/>
      <c r="P50" s="319"/>
      <c r="Q50" s="319"/>
      <c r="R50" s="319"/>
      <c r="S50" s="319"/>
      <c r="T50" s="319"/>
    </row>
    <row r="51" spans="1:20" ht="14.25">
      <c r="A51" s="319"/>
      <c r="B51" s="319"/>
      <c r="C51" s="319"/>
      <c r="D51" s="319"/>
      <c r="E51" s="319"/>
      <c r="F51" s="319"/>
      <c r="G51" s="319"/>
      <c r="H51" s="319"/>
      <c r="I51" s="319"/>
      <c r="J51" s="319"/>
      <c r="K51" s="319"/>
      <c r="L51" s="319"/>
      <c r="M51" s="319"/>
      <c r="N51" s="319"/>
      <c r="O51" s="319"/>
      <c r="P51" s="319"/>
      <c r="Q51" s="319"/>
      <c r="R51" s="319"/>
      <c r="S51" s="319"/>
      <c r="T51" s="319"/>
    </row>
    <row r="52" spans="1:20" s="15" customFormat="1" ht="12.75" customHeight="1">
      <c r="A52" s="319" t="s">
        <v>18</v>
      </c>
      <c r="B52" s="319"/>
      <c r="C52" s="319"/>
      <c r="D52" s="319"/>
      <c r="E52" s="319"/>
      <c r="F52" s="319"/>
      <c r="G52" s="319"/>
      <c r="H52" s="319"/>
      <c r="I52" s="319"/>
      <c r="J52" s="319"/>
      <c r="K52" s="319"/>
      <c r="L52" s="319"/>
      <c r="M52" s="319"/>
      <c r="N52" s="319"/>
      <c r="O52" s="1086" t="s">
        <v>1058</v>
      </c>
      <c r="P52" s="1087"/>
      <c r="Q52" s="1087"/>
      <c r="R52" s="1087"/>
      <c r="S52" s="1087"/>
      <c r="T52" s="1087"/>
    </row>
    <row r="53" spans="1:20" s="15" customFormat="1" ht="34.5" customHeight="1">
      <c r="A53" s="319"/>
      <c r="B53" s="319"/>
      <c r="C53" s="319"/>
      <c r="D53" s="319"/>
      <c r="E53" s="319"/>
      <c r="F53" s="319"/>
      <c r="G53" s="319"/>
      <c r="H53" s="318"/>
      <c r="I53" s="319"/>
      <c r="J53" s="318"/>
      <c r="K53" s="318"/>
      <c r="L53" s="318"/>
      <c r="M53" s="318"/>
      <c r="N53" s="318"/>
      <c r="O53" s="1087"/>
      <c r="P53" s="1087"/>
      <c r="Q53" s="1087"/>
      <c r="R53" s="1087"/>
      <c r="S53" s="1087"/>
      <c r="T53" s="1087"/>
    </row>
    <row r="54" spans="1:20" s="15" customFormat="1" ht="12.75" customHeight="1">
      <c r="A54" s="325"/>
      <c r="B54" s="325"/>
      <c r="C54" s="325"/>
      <c r="D54" s="325"/>
      <c r="E54" s="325"/>
      <c r="F54" s="325"/>
      <c r="G54" s="325"/>
      <c r="H54" s="325"/>
      <c r="I54" s="325"/>
      <c r="J54" s="325"/>
      <c r="K54" s="325"/>
      <c r="L54" s="325"/>
      <c r="M54" s="325"/>
      <c r="N54" s="318"/>
      <c r="O54" s="1087"/>
      <c r="P54" s="1087"/>
      <c r="Q54" s="1087"/>
      <c r="R54" s="1087"/>
      <c r="S54" s="1087"/>
      <c r="T54" s="1087"/>
    </row>
    <row r="55" spans="1:20" ht="12.75" customHeight="1">
      <c r="A55" s="325"/>
      <c r="B55" s="325"/>
      <c r="C55" s="325"/>
      <c r="D55" s="325"/>
      <c r="E55" s="325"/>
      <c r="F55" s="325"/>
      <c r="G55" s="325"/>
      <c r="H55" s="325"/>
      <c r="I55" s="325"/>
      <c r="J55" s="325"/>
      <c r="K55" s="325"/>
      <c r="L55" s="325"/>
      <c r="M55" s="325"/>
      <c r="N55" s="325"/>
      <c r="O55" s="325"/>
      <c r="P55" s="325"/>
      <c r="Q55" s="325"/>
      <c r="R55" s="325"/>
      <c r="S55" s="325"/>
      <c r="T55" s="318"/>
    </row>
  </sheetData>
  <mergeCells count="163">
    <mergeCell ref="B30:D30"/>
    <mergeCell ref="B32:D32"/>
    <mergeCell ref="E32:F32"/>
    <mergeCell ref="G32:H32"/>
    <mergeCell ref="B28:D28"/>
    <mergeCell ref="E28:F28"/>
    <mergeCell ref="G28:H28"/>
    <mergeCell ref="K28:L28"/>
    <mergeCell ref="B13:C13"/>
    <mergeCell ref="B26:D26"/>
    <mergeCell ref="B27:D27"/>
    <mergeCell ref="B29:D29"/>
    <mergeCell ref="E29:F29"/>
    <mergeCell ref="G29:H29"/>
    <mergeCell ref="E22:L22"/>
    <mergeCell ref="B31:D31"/>
    <mergeCell ref="J13:K13"/>
    <mergeCell ref="G24:H24"/>
    <mergeCell ref="I24:J24"/>
    <mergeCell ref="E27:F27"/>
    <mergeCell ref="G27:H27"/>
    <mergeCell ref="I30:J30"/>
    <mergeCell ref="K29:L29"/>
    <mergeCell ref="E30:F30"/>
    <mergeCell ref="J11:K11"/>
    <mergeCell ref="F11:G11"/>
    <mergeCell ref="H11:I11"/>
    <mergeCell ref="G23:H23"/>
    <mergeCell ref="A18:B18"/>
    <mergeCell ref="J10:K10"/>
    <mergeCell ref="C18:D18"/>
    <mergeCell ref="B11:C11"/>
    <mergeCell ref="D11:E11"/>
    <mergeCell ref="D10:E10"/>
    <mergeCell ref="F10:G10"/>
    <mergeCell ref="H10:I10"/>
    <mergeCell ref="I23:J23"/>
    <mergeCell ref="H13:I13"/>
    <mergeCell ref="H12:I12"/>
    <mergeCell ref="A15:G15"/>
    <mergeCell ref="C16:D16"/>
    <mergeCell ref="A16:B16"/>
    <mergeCell ref="A17:B17"/>
    <mergeCell ref="D12:E12"/>
    <mergeCell ref="F12:G12"/>
    <mergeCell ref="C17:D17"/>
    <mergeCell ref="E23:F23"/>
    <mergeCell ref="R1:S1"/>
    <mergeCell ref="A2:S2"/>
    <mergeCell ref="A3:S3"/>
    <mergeCell ref="A5:S5"/>
    <mergeCell ref="B9:C9"/>
    <mergeCell ref="A6:B6"/>
    <mergeCell ref="A7:I7"/>
    <mergeCell ref="D9:E9"/>
    <mergeCell ref="F9:G9"/>
    <mergeCell ref="H1:I1"/>
    <mergeCell ref="J9:K9"/>
    <mergeCell ref="H9:I9"/>
    <mergeCell ref="O23:P23"/>
    <mergeCell ref="I28:J28"/>
    <mergeCell ref="B10:C10"/>
    <mergeCell ref="B24:D24"/>
    <mergeCell ref="B25:D25"/>
    <mergeCell ref="E24:F24"/>
    <mergeCell ref="K24:L24"/>
    <mergeCell ref="M22:T22"/>
    <mergeCell ref="B22:D23"/>
    <mergeCell ref="G25:H25"/>
    <mergeCell ref="M27:N27"/>
    <mergeCell ref="I25:J25"/>
    <mergeCell ref="M25:N25"/>
    <mergeCell ref="Q26:R26"/>
    <mergeCell ref="E26:F26"/>
    <mergeCell ref="G26:H26"/>
    <mergeCell ref="I26:J26"/>
    <mergeCell ref="A21:S21"/>
    <mergeCell ref="J12:K12"/>
    <mergeCell ref="D13:E13"/>
    <mergeCell ref="A22:A23"/>
    <mergeCell ref="F13:G13"/>
    <mergeCell ref="B12:C12"/>
    <mergeCell ref="Q23:R23"/>
    <mergeCell ref="G30:H30"/>
    <mergeCell ref="K25:L25"/>
    <mergeCell ref="E25:F25"/>
    <mergeCell ref="K32:L32"/>
    <mergeCell ref="E31:F31"/>
    <mergeCell ref="K30:L30"/>
    <mergeCell ref="G31:H31"/>
    <mergeCell ref="I32:J32"/>
    <mergeCell ref="I31:J31"/>
    <mergeCell ref="I29:J29"/>
    <mergeCell ref="I27:J27"/>
    <mergeCell ref="K27:L27"/>
    <mergeCell ref="S26:T26"/>
    <mergeCell ref="Q25:R25"/>
    <mergeCell ref="Q30:R30"/>
    <mergeCell ref="S30:T30"/>
    <mergeCell ref="Q29:R29"/>
    <mergeCell ref="S29:T29"/>
    <mergeCell ref="M29:N29"/>
    <mergeCell ref="O29:P29"/>
    <mergeCell ref="M30:N30"/>
    <mergeCell ref="O30:P30"/>
    <mergeCell ref="M28:N28"/>
    <mergeCell ref="Q27:R27"/>
    <mergeCell ref="O25:P25"/>
    <mergeCell ref="Q28:R28"/>
    <mergeCell ref="S23:T23"/>
    <mergeCell ref="M23:N23"/>
    <mergeCell ref="K23:L23"/>
    <mergeCell ref="O26:P26"/>
    <mergeCell ref="K26:L26"/>
    <mergeCell ref="S32:T32"/>
    <mergeCell ref="M31:N31"/>
    <mergeCell ref="Q31:R31"/>
    <mergeCell ref="S31:T31"/>
    <mergeCell ref="O31:P31"/>
    <mergeCell ref="S28:T28"/>
    <mergeCell ref="O28:P28"/>
    <mergeCell ref="K31:L31"/>
    <mergeCell ref="M32:N32"/>
    <mergeCell ref="O32:P32"/>
    <mergeCell ref="Q32:R32"/>
    <mergeCell ref="S25:T25"/>
    <mergeCell ref="O27:P27"/>
    <mergeCell ref="S27:T27"/>
    <mergeCell ref="S24:T24"/>
    <mergeCell ref="M26:N26"/>
    <mergeCell ref="M24:N24"/>
    <mergeCell ref="O24:P24"/>
    <mergeCell ref="Q24:R24"/>
    <mergeCell ref="B34:H34"/>
    <mergeCell ref="K40:L40"/>
    <mergeCell ref="B40:D40"/>
    <mergeCell ref="I40:J40"/>
    <mergeCell ref="M40:N40"/>
    <mergeCell ref="E40:F40"/>
    <mergeCell ref="B38:D38"/>
    <mergeCell ref="B39:D39"/>
    <mergeCell ref="K36:L36"/>
    <mergeCell ref="E35:J35"/>
    <mergeCell ref="K35:P35"/>
    <mergeCell ref="G37:J39"/>
    <mergeCell ref="M37:P39"/>
    <mergeCell ref="A42:I42"/>
    <mergeCell ref="A43:A44"/>
    <mergeCell ref="B43:D43"/>
    <mergeCell ref="E43:G43"/>
    <mergeCell ref="H43:H44"/>
    <mergeCell ref="O52:T54"/>
    <mergeCell ref="M36:N36"/>
    <mergeCell ref="O36:P36"/>
    <mergeCell ref="B37:D37"/>
    <mergeCell ref="G40:H40"/>
    <mergeCell ref="O40:P40"/>
    <mergeCell ref="E36:F36"/>
    <mergeCell ref="G36:H36"/>
    <mergeCell ref="I36:J36"/>
    <mergeCell ref="B35:D36"/>
    <mergeCell ref="Q35:R35"/>
    <mergeCell ref="S35:T35"/>
  </mergeCells>
  <phoneticPr fontId="0" type="noConversion"/>
  <printOptions horizontalCentered="1"/>
  <pageMargins left="0.70866141732283472" right="0.70866141732283472" top="0.23622047244094491" bottom="0" header="0.31496062992125984" footer="0.31496062992125984"/>
  <pageSetup paperSize="5" scale="72" orientation="landscape" r:id="rId1"/>
</worksheet>
</file>

<file path=xl/worksheets/sheet40.xml><?xml version="1.0" encoding="utf-8"?>
<worksheet xmlns="http://schemas.openxmlformats.org/spreadsheetml/2006/main" xmlns:r="http://schemas.openxmlformats.org/officeDocument/2006/relationships">
  <sheetPr>
    <pageSetUpPr fitToPage="1"/>
  </sheetPr>
  <dimension ref="A1:O39"/>
  <sheetViews>
    <sheetView view="pageBreakPreview" zoomScale="90" zoomScaleSheetLayoutView="90" workbookViewId="0">
      <selection activeCell="I35" sqref="I35:O38"/>
    </sheetView>
  </sheetViews>
  <sheetFormatPr defaultRowHeight="12.75"/>
  <cols>
    <col min="2" max="2" width="10.140625" customWidth="1"/>
    <col min="3" max="3" width="16.7109375" customWidth="1"/>
    <col min="4" max="4" width="9.42578125" customWidth="1"/>
    <col min="5" max="5" width="9" customWidth="1"/>
    <col min="6" max="6" width="11.5703125" customWidth="1"/>
    <col min="7" max="8" width="10.42578125" customWidth="1"/>
    <col min="9" max="10" width="10.42578125" style="232" customWidth="1"/>
    <col min="11" max="11" width="10.5703125" customWidth="1"/>
    <col min="12" max="12" width="10.42578125" customWidth="1"/>
    <col min="13" max="13" width="11.5703125" customWidth="1"/>
    <col min="14" max="14" width="13" customWidth="1"/>
  </cols>
  <sheetData>
    <row r="1" spans="1:14" ht="18">
      <c r="A1" s="1223" t="s">
        <v>0</v>
      </c>
      <c r="B1" s="1223"/>
      <c r="C1" s="1223"/>
      <c r="D1" s="1223"/>
      <c r="E1" s="1223"/>
      <c r="F1" s="1223"/>
      <c r="G1" s="1223"/>
      <c r="H1" s="1223"/>
      <c r="I1" s="1223"/>
      <c r="J1" s="1223"/>
      <c r="K1" s="1223"/>
      <c r="N1" s="201" t="s">
        <v>533</v>
      </c>
    </row>
    <row r="2" spans="1:14" ht="21">
      <c r="A2" s="1224" t="s">
        <v>655</v>
      </c>
      <c r="B2" s="1224"/>
      <c r="C2" s="1224"/>
      <c r="D2" s="1224"/>
      <c r="E2" s="1224"/>
      <c r="F2" s="1224"/>
      <c r="G2" s="1224"/>
      <c r="H2" s="1224"/>
      <c r="I2" s="1224"/>
      <c r="J2" s="1224"/>
      <c r="K2" s="1224"/>
    </row>
    <row r="3" spans="1:14" ht="15">
      <c r="A3" s="173"/>
      <c r="B3" s="173"/>
      <c r="C3" s="173"/>
      <c r="D3" s="173"/>
      <c r="E3" s="173"/>
      <c r="F3" s="173"/>
      <c r="G3" s="173"/>
      <c r="H3" s="173"/>
      <c r="I3" s="229"/>
      <c r="J3" s="229"/>
    </row>
    <row r="4" spans="1:14" ht="18">
      <c r="A4" s="1223" t="s">
        <v>532</v>
      </c>
      <c r="B4" s="1223"/>
      <c r="C4" s="1223"/>
      <c r="D4" s="1223"/>
      <c r="E4" s="1223"/>
      <c r="F4" s="1223"/>
      <c r="G4" s="1223"/>
      <c r="H4" s="1223"/>
      <c r="I4" s="253"/>
      <c r="J4" s="253"/>
    </row>
    <row r="5" spans="1:14" ht="15">
      <c r="A5" s="174" t="s">
        <v>957</v>
      </c>
      <c r="B5" s="174"/>
      <c r="C5" s="174"/>
      <c r="D5" s="174"/>
      <c r="E5" s="174"/>
      <c r="F5" s="174"/>
      <c r="G5" s="174"/>
      <c r="H5" s="173"/>
      <c r="I5" s="229"/>
      <c r="J5" s="229"/>
      <c r="L5" s="1374" t="s">
        <v>1015</v>
      </c>
      <c r="M5" s="1375"/>
      <c r="N5" s="1375"/>
    </row>
    <row r="6" spans="1:14" ht="28.5" customHeight="1">
      <c r="A6" s="1333" t="s">
        <v>2</v>
      </c>
      <c r="B6" s="1333" t="s">
        <v>34</v>
      </c>
      <c r="C6" s="1100" t="s">
        <v>413</v>
      </c>
      <c r="D6" s="1262" t="s">
        <v>467</v>
      </c>
      <c r="E6" s="1262"/>
      <c r="F6" s="1262"/>
      <c r="G6" s="1262"/>
      <c r="H6" s="1102"/>
      <c r="I6" s="1298" t="s">
        <v>559</v>
      </c>
      <c r="J6" s="1298" t="s">
        <v>560</v>
      </c>
      <c r="K6" s="1335" t="s">
        <v>514</v>
      </c>
      <c r="L6" s="1335"/>
      <c r="M6" s="1335"/>
      <c r="N6" s="1335"/>
    </row>
    <row r="7" spans="1:14" ht="39" customHeight="1">
      <c r="A7" s="1334"/>
      <c r="B7" s="1334"/>
      <c r="C7" s="1100"/>
      <c r="D7" s="5" t="s">
        <v>466</v>
      </c>
      <c r="E7" s="5" t="s">
        <v>414</v>
      </c>
      <c r="F7" s="61" t="s">
        <v>415</v>
      </c>
      <c r="G7" s="5" t="s">
        <v>416</v>
      </c>
      <c r="H7" s="5" t="s">
        <v>44</v>
      </c>
      <c r="I7" s="1298"/>
      <c r="J7" s="1298"/>
      <c r="K7" s="193" t="s">
        <v>417</v>
      </c>
      <c r="L7" s="23" t="s">
        <v>515</v>
      </c>
      <c r="M7" s="5" t="s">
        <v>418</v>
      </c>
      <c r="N7" s="23" t="s">
        <v>419</v>
      </c>
    </row>
    <row r="8" spans="1:14" ht="15">
      <c r="A8" s="176" t="s">
        <v>271</v>
      </c>
      <c r="B8" s="176" t="s">
        <v>272</v>
      </c>
      <c r="C8" s="176" t="s">
        <v>273</v>
      </c>
      <c r="D8" s="176" t="s">
        <v>274</v>
      </c>
      <c r="E8" s="176" t="s">
        <v>275</v>
      </c>
      <c r="F8" s="176" t="s">
        <v>276</v>
      </c>
      <c r="G8" s="176" t="s">
        <v>277</v>
      </c>
      <c r="H8" s="176" t="s">
        <v>278</v>
      </c>
      <c r="I8" s="254" t="s">
        <v>299</v>
      </c>
      <c r="J8" s="254" t="s">
        <v>300</v>
      </c>
      <c r="K8" s="176" t="s">
        <v>301</v>
      </c>
      <c r="L8" s="176" t="s">
        <v>328</v>
      </c>
      <c r="M8" s="176" t="s">
        <v>329</v>
      </c>
      <c r="N8" s="176" t="s">
        <v>330</v>
      </c>
    </row>
    <row r="9" spans="1:14">
      <c r="A9" s="365">
        <v>1</v>
      </c>
      <c r="B9" s="365" t="s">
        <v>829</v>
      </c>
      <c r="C9" s="551">
        <v>820</v>
      </c>
      <c r="D9" s="551">
        <v>820</v>
      </c>
      <c r="E9" s="551">
        <v>0</v>
      </c>
      <c r="F9" s="551">
        <v>0</v>
      </c>
      <c r="G9" s="551">
        <v>0</v>
      </c>
      <c r="H9" s="551">
        <v>0</v>
      </c>
      <c r="I9" s="551">
        <v>0</v>
      </c>
      <c r="J9" s="551">
        <v>820</v>
      </c>
      <c r="K9" s="551">
        <v>820</v>
      </c>
      <c r="L9" s="551">
        <v>238</v>
      </c>
      <c r="M9" s="551">
        <v>820</v>
      </c>
      <c r="N9" s="551">
        <v>820</v>
      </c>
    </row>
    <row r="10" spans="1:14" ht="15">
      <c r="A10" s="365">
        <v>2</v>
      </c>
      <c r="B10" s="365" t="s">
        <v>830</v>
      </c>
      <c r="C10" s="702">
        <v>1122</v>
      </c>
      <c r="D10" s="702">
        <v>712</v>
      </c>
      <c r="E10" s="702">
        <v>301</v>
      </c>
      <c r="F10" s="702">
        <v>109</v>
      </c>
      <c r="G10" s="702">
        <v>0</v>
      </c>
      <c r="H10" s="702">
        <v>0</v>
      </c>
      <c r="I10" s="703">
        <v>0</v>
      </c>
      <c r="J10" s="703">
        <v>1122</v>
      </c>
      <c r="K10" s="702">
        <v>1122</v>
      </c>
      <c r="L10" s="702">
        <v>341</v>
      </c>
      <c r="M10" s="702">
        <v>781</v>
      </c>
      <c r="N10" s="702">
        <v>1122</v>
      </c>
    </row>
    <row r="11" spans="1:14">
      <c r="A11" s="365">
        <v>3</v>
      </c>
      <c r="B11" s="365" t="s">
        <v>831</v>
      </c>
      <c r="C11" s="699">
        <v>745</v>
      </c>
      <c r="D11" s="699">
        <v>745</v>
      </c>
      <c r="E11" s="699">
        <v>0</v>
      </c>
      <c r="F11" s="699">
        <v>0</v>
      </c>
      <c r="G11" s="699">
        <v>0</v>
      </c>
      <c r="H11" s="699">
        <v>0</v>
      </c>
      <c r="I11" s="699">
        <v>0</v>
      </c>
      <c r="J11" s="699">
        <v>368</v>
      </c>
      <c r="K11" s="699">
        <v>745</v>
      </c>
      <c r="L11" s="699">
        <v>0</v>
      </c>
      <c r="M11" s="699">
        <v>368</v>
      </c>
      <c r="N11" s="699">
        <v>745</v>
      </c>
    </row>
    <row r="12" spans="1:14">
      <c r="A12" s="365">
        <v>4</v>
      </c>
      <c r="B12" s="365" t="s">
        <v>832</v>
      </c>
      <c r="C12" s="551">
        <v>617</v>
      </c>
      <c r="D12" s="551">
        <v>617</v>
      </c>
      <c r="E12" s="551">
        <v>0</v>
      </c>
      <c r="F12" s="551">
        <v>0</v>
      </c>
      <c r="G12" s="551">
        <v>0</v>
      </c>
      <c r="H12" s="551">
        <v>0</v>
      </c>
      <c r="I12" s="551">
        <v>0</v>
      </c>
      <c r="J12" s="551">
        <v>617</v>
      </c>
      <c r="K12" s="551">
        <v>617</v>
      </c>
      <c r="L12" s="551">
        <v>0</v>
      </c>
      <c r="M12" s="551">
        <v>617</v>
      </c>
      <c r="N12" s="551">
        <v>617</v>
      </c>
    </row>
    <row r="13" spans="1:14">
      <c r="A13" s="365">
        <v>5</v>
      </c>
      <c r="B13" s="365" t="s">
        <v>833</v>
      </c>
      <c r="C13" s="551">
        <v>604</v>
      </c>
      <c r="D13" s="551">
        <v>414</v>
      </c>
      <c r="E13" s="551">
        <v>168</v>
      </c>
      <c r="F13" s="551">
        <v>22</v>
      </c>
      <c r="G13" s="551">
        <v>0</v>
      </c>
      <c r="H13" s="551">
        <v>0</v>
      </c>
      <c r="I13" s="551">
        <v>0</v>
      </c>
      <c r="J13" s="551">
        <v>604</v>
      </c>
      <c r="K13" s="551">
        <v>604</v>
      </c>
      <c r="L13" s="535" t="s">
        <v>899</v>
      </c>
      <c r="M13" s="551">
        <v>604</v>
      </c>
      <c r="N13" s="551">
        <v>604</v>
      </c>
    </row>
    <row r="14" spans="1:14">
      <c r="A14" s="365">
        <v>6</v>
      </c>
      <c r="B14" s="365" t="s">
        <v>834</v>
      </c>
      <c r="C14" s="551">
        <v>870</v>
      </c>
      <c r="D14" s="551">
        <v>100</v>
      </c>
      <c r="E14" s="551">
        <v>770</v>
      </c>
      <c r="F14" s="551">
        <v>0</v>
      </c>
      <c r="G14" s="551">
        <v>0</v>
      </c>
      <c r="H14" s="551">
        <v>0</v>
      </c>
      <c r="I14" s="551">
        <v>0</v>
      </c>
      <c r="J14" s="551">
        <v>870</v>
      </c>
      <c r="K14" s="551">
        <v>870</v>
      </c>
      <c r="L14" s="551">
        <v>0</v>
      </c>
      <c r="M14" s="551">
        <v>870</v>
      </c>
      <c r="N14" s="551">
        <v>870</v>
      </c>
    </row>
    <row r="15" spans="1:14">
      <c r="A15" s="365">
        <v>7</v>
      </c>
      <c r="B15" s="365" t="s">
        <v>835</v>
      </c>
      <c r="C15" s="432">
        <v>533</v>
      </c>
      <c r="D15" s="432">
        <v>427</v>
      </c>
      <c r="E15" s="432">
        <v>80</v>
      </c>
      <c r="F15" s="432">
        <v>26</v>
      </c>
      <c r="G15" s="432">
        <v>0</v>
      </c>
      <c r="H15" s="432">
        <v>0</v>
      </c>
      <c r="I15" s="432">
        <v>0</v>
      </c>
      <c r="J15" s="432">
        <v>533</v>
      </c>
      <c r="K15" s="432">
        <v>533</v>
      </c>
      <c r="L15" s="432">
        <v>0</v>
      </c>
      <c r="M15" s="432">
        <v>0</v>
      </c>
      <c r="N15" s="432">
        <v>533</v>
      </c>
    </row>
    <row r="16" spans="1:14">
      <c r="A16" s="365">
        <v>8</v>
      </c>
      <c r="B16" s="365" t="s">
        <v>836</v>
      </c>
      <c r="C16" s="551">
        <v>748</v>
      </c>
      <c r="D16" s="551">
        <v>650</v>
      </c>
      <c r="E16" s="551">
        <v>98</v>
      </c>
      <c r="F16" s="551">
        <v>0</v>
      </c>
      <c r="G16" s="551">
        <v>0</v>
      </c>
      <c r="H16" s="551">
        <v>0</v>
      </c>
      <c r="I16" s="551">
        <v>0</v>
      </c>
      <c r="J16" s="551">
        <v>748</v>
      </c>
      <c r="K16" s="551">
        <v>748</v>
      </c>
      <c r="L16" s="535" t="s">
        <v>874</v>
      </c>
      <c r="M16" s="551">
        <v>748</v>
      </c>
      <c r="N16" s="551">
        <v>748</v>
      </c>
    </row>
    <row r="17" spans="1:14">
      <c r="A17" s="365">
        <v>9</v>
      </c>
      <c r="B17" s="365" t="s">
        <v>837</v>
      </c>
      <c r="C17" s="551">
        <v>595</v>
      </c>
      <c r="D17" s="551">
        <v>335</v>
      </c>
      <c r="E17" s="551">
        <v>250</v>
      </c>
      <c r="F17" s="551">
        <v>10</v>
      </c>
      <c r="G17" s="551">
        <v>0</v>
      </c>
      <c r="H17" s="551">
        <v>0</v>
      </c>
      <c r="I17" s="551"/>
      <c r="J17" s="551">
        <v>400</v>
      </c>
      <c r="K17" s="551">
        <v>595</v>
      </c>
      <c r="L17" s="551">
        <v>595</v>
      </c>
      <c r="M17" s="551">
        <v>595</v>
      </c>
      <c r="N17" s="551">
        <v>595</v>
      </c>
    </row>
    <row r="18" spans="1:14">
      <c r="A18" s="365">
        <v>10</v>
      </c>
      <c r="B18" s="365" t="s">
        <v>838</v>
      </c>
      <c r="C18" s="551">
        <v>779</v>
      </c>
      <c r="D18" s="551">
        <v>779</v>
      </c>
      <c r="E18" s="551">
        <v>0</v>
      </c>
      <c r="F18" s="551">
        <v>0</v>
      </c>
      <c r="G18" s="551">
        <v>0</v>
      </c>
      <c r="H18" s="551">
        <v>0</v>
      </c>
      <c r="I18" s="551">
        <v>0</v>
      </c>
      <c r="J18" s="551">
        <v>779</v>
      </c>
      <c r="K18" s="551">
        <v>779</v>
      </c>
      <c r="L18" s="551">
        <v>385</v>
      </c>
      <c r="M18" s="551">
        <v>750</v>
      </c>
      <c r="N18" s="551">
        <v>779</v>
      </c>
    </row>
    <row r="19" spans="1:14" ht="15" customHeight="1">
      <c r="A19" s="365">
        <v>11</v>
      </c>
      <c r="B19" s="365" t="s">
        <v>839</v>
      </c>
      <c r="C19" s="551">
        <v>799</v>
      </c>
      <c r="D19" s="551">
        <v>799</v>
      </c>
      <c r="E19" s="432">
        <v>0</v>
      </c>
      <c r="F19" s="432">
        <v>0</v>
      </c>
      <c r="G19" s="432">
        <v>0</v>
      </c>
      <c r="H19" s="432">
        <v>0</v>
      </c>
      <c r="I19" s="551">
        <v>0</v>
      </c>
      <c r="J19" s="551">
        <v>797</v>
      </c>
      <c r="K19" s="551">
        <v>799</v>
      </c>
      <c r="L19" s="551">
        <v>0</v>
      </c>
      <c r="M19" s="551">
        <v>797</v>
      </c>
      <c r="N19" s="551">
        <v>799</v>
      </c>
    </row>
    <row r="20" spans="1:14" ht="25.5">
      <c r="A20" s="365">
        <v>12</v>
      </c>
      <c r="B20" s="365" t="s">
        <v>869</v>
      </c>
      <c r="C20" s="432">
        <v>756</v>
      </c>
      <c r="D20" s="432">
        <v>756</v>
      </c>
      <c r="E20" s="432">
        <v>0</v>
      </c>
      <c r="F20" s="432">
        <v>0</v>
      </c>
      <c r="G20" s="432">
        <v>0</v>
      </c>
      <c r="H20" s="432">
        <v>0</v>
      </c>
      <c r="I20" s="432">
        <v>0</v>
      </c>
      <c r="J20" s="432">
        <v>756</v>
      </c>
      <c r="K20" s="432">
        <v>756</v>
      </c>
      <c r="L20" s="432">
        <v>0</v>
      </c>
      <c r="M20" s="432">
        <v>756</v>
      </c>
      <c r="N20" s="432">
        <v>756</v>
      </c>
    </row>
    <row r="21" spans="1:14">
      <c r="A21" s="365">
        <v>13</v>
      </c>
      <c r="B21" s="365" t="s">
        <v>841</v>
      </c>
      <c r="C21" s="551">
        <v>906</v>
      </c>
      <c r="D21" s="551">
        <v>906</v>
      </c>
      <c r="E21" s="551">
        <v>0</v>
      </c>
      <c r="F21" s="551">
        <v>0</v>
      </c>
      <c r="G21" s="551">
        <v>0</v>
      </c>
      <c r="H21" s="551">
        <v>0</v>
      </c>
      <c r="I21" s="551">
        <v>0</v>
      </c>
      <c r="J21" s="551">
        <v>826</v>
      </c>
      <c r="K21" s="551">
        <v>906</v>
      </c>
      <c r="L21" s="551" t="s">
        <v>899</v>
      </c>
      <c r="M21" s="551">
        <v>823</v>
      </c>
      <c r="N21" s="551">
        <v>906</v>
      </c>
    </row>
    <row r="22" spans="1:14">
      <c r="A22" s="365">
        <v>14</v>
      </c>
      <c r="B22" s="365" t="s">
        <v>842</v>
      </c>
      <c r="C22" s="551">
        <v>609</v>
      </c>
      <c r="D22" s="551">
        <v>408</v>
      </c>
      <c r="E22" s="551">
        <v>132</v>
      </c>
      <c r="F22" s="551">
        <v>69</v>
      </c>
      <c r="G22" s="551">
        <v>0</v>
      </c>
      <c r="H22" s="551">
        <v>0</v>
      </c>
      <c r="I22" s="551">
        <v>0</v>
      </c>
      <c r="J22" s="551">
        <v>609</v>
      </c>
      <c r="K22" s="551">
        <v>609</v>
      </c>
      <c r="L22" s="551">
        <v>212</v>
      </c>
      <c r="M22" s="551">
        <v>609</v>
      </c>
      <c r="N22" s="551">
        <v>609</v>
      </c>
    </row>
    <row r="23" spans="1:14" ht="13.5" customHeight="1">
      <c r="A23" s="365">
        <v>15</v>
      </c>
      <c r="B23" s="365" t="s">
        <v>843</v>
      </c>
      <c r="C23" s="551">
        <v>420</v>
      </c>
      <c r="D23" s="551">
        <v>420</v>
      </c>
      <c r="E23" s="551">
        <v>0</v>
      </c>
      <c r="F23" s="551">
        <v>0</v>
      </c>
      <c r="G23" s="551">
        <v>0</v>
      </c>
      <c r="H23" s="551">
        <v>0</v>
      </c>
      <c r="I23" s="551">
        <v>0</v>
      </c>
      <c r="J23" s="551">
        <v>420</v>
      </c>
      <c r="K23" s="551">
        <v>420</v>
      </c>
      <c r="L23" s="551">
        <v>300</v>
      </c>
      <c r="M23" s="551">
        <v>420</v>
      </c>
      <c r="N23" s="551">
        <v>420</v>
      </c>
    </row>
    <row r="24" spans="1:14">
      <c r="A24" s="365">
        <v>16</v>
      </c>
      <c r="B24" s="365" t="s">
        <v>844</v>
      </c>
      <c r="C24" s="432">
        <v>430</v>
      </c>
      <c r="D24" s="432">
        <v>430</v>
      </c>
      <c r="E24" s="432">
        <v>0</v>
      </c>
      <c r="F24" s="432">
        <v>0</v>
      </c>
      <c r="G24" s="432">
        <v>0</v>
      </c>
      <c r="H24" s="432">
        <v>0</v>
      </c>
      <c r="I24" s="432">
        <v>0</v>
      </c>
      <c r="J24" s="432">
        <v>430</v>
      </c>
      <c r="K24" s="432">
        <v>430</v>
      </c>
      <c r="L24" s="551" t="s">
        <v>899</v>
      </c>
      <c r="M24" s="432">
        <v>430</v>
      </c>
      <c r="N24" s="432">
        <v>430</v>
      </c>
    </row>
    <row r="25" spans="1:14">
      <c r="A25" s="365">
        <v>17</v>
      </c>
      <c r="B25" s="365" t="s">
        <v>845</v>
      </c>
      <c r="C25" s="432">
        <v>660</v>
      </c>
      <c r="D25" s="432">
        <v>196</v>
      </c>
      <c r="E25" s="432">
        <v>278</v>
      </c>
      <c r="F25" s="432">
        <v>186</v>
      </c>
      <c r="G25" s="432">
        <v>0</v>
      </c>
      <c r="H25" s="432">
        <v>0</v>
      </c>
      <c r="I25" s="432">
        <v>660</v>
      </c>
      <c r="J25" s="432">
        <v>660</v>
      </c>
      <c r="K25" s="432">
        <v>660</v>
      </c>
      <c r="L25" s="432">
        <v>660</v>
      </c>
      <c r="M25" s="432">
        <v>660</v>
      </c>
      <c r="N25" s="432">
        <v>660</v>
      </c>
    </row>
    <row r="26" spans="1:14">
      <c r="A26" s="365">
        <v>18</v>
      </c>
      <c r="B26" s="365" t="s">
        <v>846</v>
      </c>
      <c r="C26" s="551">
        <v>412</v>
      </c>
      <c r="D26" s="551">
        <v>359</v>
      </c>
      <c r="E26" s="551">
        <v>40</v>
      </c>
      <c r="F26" s="551">
        <v>13</v>
      </c>
      <c r="G26" s="551">
        <v>0</v>
      </c>
      <c r="H26" s="551">
        <v>0</v>
      </c>
      <c r="I26" s="551">
        <v>147</v>
      </c>
      <c r="J26" s="551">
        <v>447</v>
      </c>
      <c r="K26" s="551">
        <v>412</v>
      </c>
      <c r="L26" s="551">
        <v>412</v>
      </c>
      <c r="M26" s="551">
        <v>412</v>
      </c>
      <c r="N26" s="551">
        <v>412</v>
      </c>
    </row>
    <row r="27" spans="1:14">
      <c r="A27" s="365">
        <v>19</v>
      </c>
      <c r="B27" s="365" t="s">
        <v>847</v>
      </c>
      <c r="C27" s="432">
        <v>838</v>
      </c>
      <c r="D27" s="432">
        <v>521</v>
      </c>
      <c r="E27" s="432">
        <v>317</v>
      </c>
      <c r="F27" s="432">
        <v>0</v>
      </c>
      <c r="G27" s="432">
        <v>0</v>
      </c>
      <c r="H27" s="432">
        <v>0</v>
      </c>
      <c r="I27" s="432">
        <v>0</v>
      </c>
      <c r="J27" s="432">
        <v>838</v>
      </c>
      <c r="K27" s="432">
        <v>838</v>
      </c>
      <c r="L27" s="432" t="s">
        <v>899</v>
      </c>
      <c r="M27" s="432" t="s">
        <v>899</v>
      </c>
      <c r="N27" s="432">
        <v>838</v>
      </c>
    </row>
    <row r="28" spans="1:14">
      <c r="A28" s="365">
        <v>20</v>
      </c>
      <c r="B28" s="365" t="s">
        <v>848</v>
      </c>
      <c r="C28" s="551">
        <v>736</v>
      </c>
      <c r="D28" s="551">
        <v>736</v>
      </c>
      <c r="E28" s="551">
        <v>0</v>
      </c>
      <c r="F28" s="551">
        <v>0</v>
      </c>
      <c r="G28" s="551">
        <v>0</v>
      </c>
      <c r="H28" s="551">
        <v>0</v>
      </c>
      <c r="I28" s="551">
        <v>734</v>
      </c>
      <c r="J28" s="551">
        <v>734</v>
      </c>
      <c r="K28" s="551">
        <v>736</v>
      </c>
      <c r="L28" s="551">
        <v>734</v>
      </c>
      <c r="M28" s="551">
        <v>734</v>
      </c>
      <c r="N28" s="551">
        <v>736</v>
      </c>
    </row>
    <row r="29" spans="1:14" ht="25.5">
      <c r="A29" s="365">
        <v>21</v>
      </c>
      <c r="B29" s="365" t="s">
        <v>849</v>
      </c>
      <c r="C29" s="552">
        <v>991</v>
      </c>
      <c r="D29" s="552">
        <v>991</v>
      </c>
      <c r="E29" s="432">
        <v>0</v>
      </c>
      <c r="F29" s="432">
        <v>0</v>
      </c>
      <c r="G29" s="432">
        <v>0</v>
      </c>
      <c r="H29" s="432">
        <v>0</v>
      </c>
      <c r="I29" s="432">
        <v>0</v>
      </c>
      <c r="J29" s="552">
        <v>971</v>
      </c>
      <c r="K29" s="552">
        <v>991</v>
      </c>
      <c r="L29" s="432">
        <v>880</v>
      </c>
      <c r="M29" s="552">
        <v>972</v>
      </c>
      <c r="N29" s="551">
        <v>991</v>
      </c>
    </row>
    <row r="30" spans="1:14">
      <c r="A30" s="265" t="s">
        <v>15</v>
      </c>
      <c r="B30" s="9"/>
      <c r="C30" s="419">
        <f>SUM(C9:C29)</f>
        <v>14990</v>
      </c>
      <c r="D30" s="419">
        <f>SUM(D9:D29)</f>
        <v>12121</v>
      </c>
      <c r="E30" s="419">
        <f t="shared" ref="E30:K30" si="0">SUM(E9:E29)</f>
        <v>2434</v>
      </c>
      <c r="F30" s="419">
        <f t="shared" si="0"/>
        <v>435</v>
      </c>
      <c r="G30" s="419">
        <f t="shared" si="0"/>
        <v>0</v>
      </c>
      <c r="H30" s="419">
        <f t="shared" si="0"/>
        <v>0</v>
      </c>
      <c r="I30" s="419">
        <f t="shared" si="0"/>
        <v>1541</v>
      </c>
      <c r="J30" s="419">
        <f t="shared" si="0"/>
        <v>14349</v>
      </c>
      <c r="K30" s="419">
        <f t="shared" si="0"/>
        <v>14990</v>
      </c>
      <c r="L30" s="419">
        <f>SUM(L9:L29)</f>
        <v>4757</v>
      </c>
      <c r="M30" s="419">
        <f t="shared" ref="M30:N30" si="1">SUM(M9:M29)</f>
        <v>12766</v>
      </c>
      <c r="N30" s="419">
        <f t="shared" si="1"/>
        <v>14990</v>
      </c>
    </row>
    <row r="32" spans="1:14" s="652" customFormat="1">
      <c r="I32" s="943"/>
      <c r="J32" s="943"/>
    </row>
    <row r="33" spans="1:15" s="652" customFormat="1">
      <c r="I33" s="943"/>
      <c r="J33" s="943"/>
    </row>
    <row r="35" spans="1:15" ht="12.75" customHeight="1">
      <c r="A35" s="356" t="s">
        <v>18</v>
      </c>
      <c r="B35" s="14"/>
      <c r="C35" s="269"/>
      <c r="H35" s="374"/>
      <c r="I35" s="1086" t="s">
        <v>1065</v>
      </c>
      <c r="J35" s="1086"/>
      <c r="K35" s="1086"/>
      <c r="L35" s="1086"/>
      <c r="M35" s="1086"/>
      <c r="N35" s="1086"/>
      <c r="O35" s="1086"/>
    </row>
    <row r="36" spans="1:15" ht="12.75" customHeight="1">
      <c r="A36" s="267"/>
      <c r="B36" s="267"/>
      <c r="C36" s="374"/>
      <c r="H36" s="374"/>
      <c r="I36" s="1086"/>
      <c r="J36" s="1086"/>
      <c r="K36" s="1086"/>
      <c r="L36" s="1086"/>
      <c r="M36" s="1086"/>
      <c r="N36" s="1086"/>
      <c r="O36" s="1086"/>
    </row>
    <row r="37" spans="1:15" ht="26.25" customHeight="1">
      <c r="A37" s="267"/>
      <c r="B37" s="267"/>
      <c r="C37" s="374"/>
      <c r="H37" s="374"/>
      <c r="I37" s="1086"/>
      <c r="J37" s="1086"/>
      <c r="K37" s="1086"/>
      <c r="L37" s="1086"/>
      <c r="M37" s="1086"/>
      <c r="N37" s="1086"/>
      <c r="O37" s="1086"/>
    </row>
    <row r="38" spans="1:15">
      <c r="A38" s="267"/>
      <c r="B38" s="267"/>
      <c r="C38" s="267"/>
      <c r="D38" s="267"/>
      <c r="E38" s="267"/>
      <c r="F38" s="267"/>
      <c r="G38" s="267"/>
      <c r="H38" s="267"/>
      <c r="I38" s="1086"/>
      <c r="J38" s="1086"/>
      <c r="K38" s="1086"/>
      <c r="L38" s="1086"/>
      <c r="M38" s="1086"/>
      <c r="N38" s="1086"/>
      <c r="O38" s="1086"/>
    </row>
    <row r="39" spans="1:15">
      <c r="A39" s="1367"/>
      <c r="B39" s="1367"/>
      <c r="C39" s="1367"/>
      <c r="D39" s="1367"/>
      <c r="E39" s="1367"/>
      <c r="F39" s="1367"/>
      <c r="G39" s="1367"/>
      <c r="H39" s="1367"/>
      <c r="I39" s="1367"/>
      <c r="J39" s="1367"/>
      <c r="K39" s="267"/>
    </row>
  </sheetData>
  <mergeCells count="13">
    <mergeCell ref="A39:J39"/>
    <mergeCell ref="D6:H6"/>
    <mergeCell ref="C6:C7"/>
    <mergeCell ref="I35:O38"/>
    <mergeCell ref="A1:K1"/>
    <mergeCell ref="A2:K2"/>
    <mergeCell ref="A4:H4"/>
    <mergeCell ref="A6:A7"/>
    <mergeCell ref="B6:B7"/>
    <mergeCell ref="K6:N6"/>
    <mergeCell ref="I6:I7"/>
    <mergeCell ref="J6:J7"/>
    <mergeCell ref="L5:N5"/>
  </mergeCells>
  <printOptions horizontalCentered="1"/>
  <pageMargins left="0.70866141732283472" right="0.70866141732283472" top="0.23622047244094491" bottom="0" header="0.31496062992125984" footer="0.31496062992125984"/>
  <pageSetup paperSize="5" orientation="landscape" r:id="rId1"/>
</worksheet>
</file>

<file path=xl/worksheets/sheet41.xml><?xml version="1.0" encoding="utf-8"?>
<worksheet xmlns="http://schemas.openxmlformats.org/spreadsheetml/2006/main" xmlns:r="http://schemas.openxmlformats.org/officeDocument/2006/relationships">
  <sheetPr>
    <pageSetUpPr fitToPage="1"/>
  </sheetPr>
  <dimension ref="A1:K41"/>
  <sheetViews>
    <sheetView view="pageBreakPreview" topLeftCell="A7" zoomScale="120" zoomScaleSheetLayoutView="120" workbookViewId="0">
      <selection activeCell="E35" sqref="E35:K41"/>
    </sheetView>
  </sheetViews>
  <sheetFormatPr defaultRowHeight="12.75"/>
  <cols>
    <col min="1" max="1" width="8.28515625" customWidth="1"/>
    <col min="2" max="2" width="23.5703125" customWidth="1"/>
    <col min="3" max="3" width="13.5703125" customWidth="1"/>
    <col min="4" max="4" width="12.5703125" customWidth="1"/>
    <col min="5" max="5" width="13" customWidth="1"/>
    <col min="6" max="6" width="14.7109375" customWidth="1"/>
    <col min="7" max="7" width="13.5703125" customWidth="1"/>
    <col min="8" max="8" width="39.5703125" customWidth="1"/>
  </cols>
  <sheetData>
    <row r="1" spans="1:8" ht="18">
      <c r="A1" s="1223" t="s">
        <v>0</v>
      </c>
      <c r="B1" s="1223"/>
      <c r="C1" s="1223"/>
      <c r="D1" s="1223"/>
      <c r="E1" s="1223"/>
      <c r="F1" s="1223"/>
      <c r="G1" s="1223"/>
      <c r="H1" s="201" t="s">
        <v>535</v>
      </c>
    </row>
    <row r="2" spans="1:8" ht="21">
      <c r="A2" s="1224" t="s">
        <v>655</v>
      </c>
      <c r="B2" s="1224"/>
      <c r="C2" s="1224"/>
      <c r="D2" s="1224"/>
      <c r="E2" s="1224"/>
      <c r="F2" s="1224"/>
      <c r="G2" s="1224"/>
    </row>
    <row r="3" spans="1:8" ht="15">
      <c r="A3" s="173"/>
      <c r="B3" s="173"/>
      <c r="C3" s="173"/>
      <c r="D3" s="173"/>
      <c r="E3" s="173"/>
      <c r="F3" s="173"/>
      <c r="G3" s="173"/>
    </row>
    <row r="4" spans="1:8" ht="18">
      <c r="A4" s="1223" t="s">
        <v>534</v>
      </c>
      <c r="B4" s="1223"/>
      <c r="C4" s="1223"/>
      <c r="D4" s="1223"/>
      <c r="E4" s="1223"/>
      <c r="F4" s="1223"/>
      <c r="G4" s="1223"/>
    </row>
    <row r="5" spans="1:8" ht="15">
      <c r="A5" s="174" t="s">
        <v>957</v>
      </c>
      <c r="B5" s="174"/>
      <c r="C5" s="174"/>
      <c r="D5" s="174"/>
      <c r="E5" s="174"/>
      <c r="F5" s="174"/>
      <c r="G5" s="1376" t="s">
        <v>1015</v>
      </c>
      <c r="H5" s="1376"/>
    </row>
    <row r="6" spans="1:8" ht="21.75" customHeight="1">
      <c r="A6" s="1333" t="s">
        <v>2</v>
      </c>
      <c r="B6" s="1333" t="s">
        <v>516</v>
      </c>
      <c r="C6" s="1100" t="s">
        <v>34</v>
      </c>
      <c r="D6" s="1100" t="s">
        <v>521</v>
      </c>
      <c r="E6" s="1100"/>
      <c r="F6" s="1262" t="s">
        <v>522</v>
      </c>
      <c r="G6" s="1262"/>
      <c r="H6" s="1333" t="s">
        <v>229</v>
      </c>
    </row>
    <row r="7" spans="1:8" ht="25.5" customHeight="1">
      <c r="A7" s="1334"/>
      <c r="B7" s="1334"/>
      <c r="C7" s="1100"/>
      <c r="D7" s="5" t="s">
        <v>517</v>
      </c>
      <c r="E7" s="5" t="s">
        <v>518</v>
      </c>
      <c r="F7" s="61" t="s">
        <v>519</v>
      </c>
      <c r="G7" s="5" t="s">
        <v>520</v>
      </c>
      <c r="H7" s="1334"/>
    </row>
    <row r="8" spans="1:8" ht="15">
      <c r="A8" s="176" t="s">
        <v>271</v>
      </c>
      <c r="B8" s="176" t="s">
        <v>272</v>
      </c>
      <c r="C8" s="176" t="s">
        <v>273</v>
      </c>
      <c r="D8" s="176" t="s">
        <v>274</v>
      </c>
      <c r="E8" s="176" t="s">
        <v>275</v>
      </c>
      <c r="F8" s="176" t="s">
        <v>276</v>
      </c>
      <c r="G8" s="176" t="s">
        <v>277</v>
      </c>
      <c r="H8" s="176">
        <v>8</v>
      </c>
    </row>
    <row r="9" spans="1:8" ht="25.5">
      <c r="A9" s="414">
        <v>1</v>
      </c>
      <c r="B9" s="412" t="s">
        <v>897</v>
      </c>
      <c r="C9" s="414" t="s">
        <v>829</v>
      </c>
      <c r="D9" s="433">
        <v>2</v>
      </c>
      <c r="E9" s="433">
        <v>2</v>
      </c>
      <c r="F9" s="433">
        <v>2</v>
      </c>
      <c r="G9" s="433">
        <v>0</v>
      </c>
      <c r="H9" s="431"/>
    </row>
    <row r="10" spans="1:8">
      <c r="A10" s="414">
        <v>2</v>
      </c>
      <c r="B10" s="414"/>
      <c r="C10" s="414" t="s">
        <v>830</v>
      </c>
      <c r="D10" s="433">
        <v>0</v>
      </c>
      <c r="E10" s="433">
        <v>0</v>
      </c>
      <c r="F10" s="433">
        <v>0</v>
      </c>
      <c r="G10" s="433">
        <v>0</v>
      </c>
      <c r="H10" s="431"/>
    </row>
    <row r="11" spans="1:8">
      <c r="A11" s="414">
        <v>3</v>
      </c>
      <c r="B11" s="412" t="s">
        <v>891</v>
      </c>
      <c r="C11" s="414" t="s">
        <v>831</v>
      </c>
      <c r="D11" s="433">
        <v>3</v>
      </c>
      <c r="E11" s="433">
        <v>3</v>
      </c>
      <c r="F11" s="433">
        <v>3</v>
      </c>
      <c r="G11" s="433">
        <v>0</v>
      </c>
      <c r="H11" s="431"/>
    </row>
    <row r="12" spans="1:8">
      <c r="A12" s="414">
        <v>4</v>
      </c>
      <c r="B12" s="414"/>
      <c r="C12" s="414" t="s">
        <v>832</v>
      </c>
      <c r="D12" s="433">
        <v>0</v>
      </c>
      <c r="E12" s="433">
        <v>0</v>
      </c>
      <c r="F12" s="433">
        <v>0</v>
      </c>
      <c r="G12" s="433">
        <v>0</v>
      </c>
      <c r="H12" s="431"/>
    </row>
    <row r="13" spans="1:8">
      <c r="A13" s="414">
        <v>5</v>
      </c>
      <c r="B13" s="412" t="s">
        <v>891</v>
      </c>
      <c r="C13" s="414" t="s">
        <v>833</v>
      </c>
      <c r="D13" s="433">
        <v>17</v>
      </c>
      <c r="E13" s="433">
        <v>17</v>
      </c>
      <c r="F13" s="433">
        <v>17</v>
      </c>
      <c r="G13" s="433">
        <v>0</v>
      </c>
      <c r="H13" s="431"/>
    </row>
    <row r="14" spans="1:8">
      <c r="A14" s="414">
        <v>6</v>
      </c>
      <c r="B14" s="414"/>
      <c r="C14" s="414" t="s">
        <v>834</v>
      </c>
      <c r="D14" s="433">
        <v>0</v>
      </c>
      <c r="E14" s="433">
        <v>0</v>
      </c>
      <c r="F14" s="433">
        <v>0</v>
      </c>
      <c r="G14" s="433">
        <v>0</v>
      </c>
      <c r="H14" s="431"/>
    </row>
    <row r="15" spans="1:8">
      <c r="A15" s="414">
        <v>7</v>
      </c>
      <c r="B15" s="414"/>
      <c r="C15" s="414" t="s">
        <v>835</v>
      </c>
      <c r="D15" s="433">
        <v>0</v>
      </c>
      <c r="E15" s="433">
        <v>0</v>
      </c>
      <c r="F15" s="433">
        <v>0</v>
      </c>
      <c r="G15" s="433">
        <v>0</v>
      </c>
      <c r="H15" s="431"/>
    </row>
    <row r="16" spans="1:8">
      <c r="A16" s="414">
        <v>8</v>
      </c>
      <c r="B16" s="412" t="s">
        <v>891</v>
      </c>
      <c r="C16" s="414" t="s">
        <v>836</v>
      </c>
      <c r="D16" s="433">
        <v>0</v>
      </c>
      <c r="E16" s="433">
        <v>0</v>
      </c>
      <c r="F16" s="433">
        <v>0</v>
      </c>
      <c r="G16" s="433">
        <v>0</v>
      </c>
      <c r="H16" s="433">
        <v>0</v>
      </c>
    </row>
    <row r="17" spans="1:8" ht="43.5" customHeight="1">
      <c r="A17" s="414">
        <v>9</v>
      </c>
      <c r="B17" s="414"/>
      <c r="C17" s="414" t="s">
        <v>837</v>
      </c>
      <c r="D17" s="433">
        <v>0</v>
      </c>
      <c r="E17" s="433">
        <v>0</v>
      </c>
      <c r="F17" s="412">
        <v>0</v>
      </c>
      <c r="G17" s="412">
        <v>0</v>
      </c>
      <c r="H17" s="431" t="s">
        <v>888</v>
      </c>
    </row>
    <row r="18" spans="1:8">
      <c r="A18" s="414">
        <v>10</v>
      </c>
      <c r="B18" s="414"/>
      <c r="C18" s="414" t="s">
        <v>838</v>
      </c>
      <c r="D18" s="433">
        <v>0</v>
      </c>
      <c r="E18" s="433">
        <v>0</v>
      </c>
      <c r="F18" s="433">
        <v>0</v>
      </c>
      <c r="G18" s="433">
        <v>0</v>
      </c>
      <c r="H18" s="431"/>
    </row>
    <row r="19" spans="1:8">
      <c r="A19" s="414">
        <v>11</v>
      </c>
      <c r="B19" s="412" t="s">
        <v>891</v>
      </c>
      <c r="C19" s="414" t="s">
        <v>839</v>
      </c>
      <c r="D19" s="433">
        <v>10</v>
      </c>
      <c r="E19" s="433">
        <v>10</v>
      </c>
      <c r="F19" s="433">
        <v>10</v>
      </c>
      <c r="G19" s="433">
        <v>0</v>
      </c>
      <c r="H19" s="431"/>
    </row>
    <row r="20" spans="1:8">
      <c r="A20" s="414">
        <v>12</v>
      </c>
      <c r="B20" s="414"/>
      <c r="C20" s="414" t="s">
        <v>869</v>
      </c>
      <c r="D20" s="433">
        <v>0</v>
      </c>
      <c r="E20" s="433">
        <v>0</v>
      </c>
      <c r="F20" s="433">
        <v>0</v>
      </c>
      <c r="G20" s="433">
        <v>0</v>
      </c>
      <c r="H20" s="431"/>
    </row>
    <row r="21" spans="1:8">
      <c r="A21" s="414">
        <v>13</v>
      </c>
      <c r="B21" s="414"/>
      <c r="C21" s="414" t="s">
        <v>841</v>
      </c>
      <c r="D21" s="433">
        <v>0</v>
      </c>
      <c r="E21" s="433">
        <v>0</v>
      </c>
      <c r="F21" s="433">
        <v>0</v>
      </c>
      <c r="G21" s="433">
        <v>0</v>
      </c>
      <c r="H21" s="431"/>
    </row>
    <row r="22" spans="1:8">
      <c r="A22" s="414">
        <v>14</v>
      </c>
      <c r="B22" s="412" t="s">
        <v>891</v>
      </c>
      <c r="C22" s="414" t="s">
        <v>842</v>
      </c>
      <c r="D22" s="433">
        <v>3</v>
      </c>
      <c r="E22" s="433">
        <v>3</v>
      </c>
      <c r="F22" s="433">
        <v>3</v>
      </c>
      <c r="G22" s="433">
        <v>0</v>
      </c>
      <c r="H22" s="431"/>
    </row>
    <row r="23" spans="1:8" s="232" customFormat="1">
      <c r="A23" s="697">
        <v>15</v>
      </c>
      <c r="B23" s="697"/>
      <c r="C23" s="697" t="s">
        <v>843</v>
      </c>
      <c r="D23" s="698">
        <v>0</v>
      </c>
      <c r="E23" s="698">
        <v>0</v>
      </c>
      <c r="F23" s="698">
        <v>0</v>
      </c>
      <c r="G23" s="698">
        <v>0</v>
      </c>
      <c r="H23" s="698"/>
    </row>
    <row r="24" spans="1:8">
      <c r="A24" s="414">
        <v>16</v>
      </c>
      <c r="B24" s="414"/>
      <c r="C24" s="414" t="s">
        <v>844</v>
      </c>
      <c r="D24" s="433">
        <v>0</v>
      </c>
      <c r="E24" s="433">
        <v>0</v>
      </c>
      <c r="F24" s="433">
        <v>0</v>
      </c>
      <c r="G24" s="433">
        <v>0</v>
      </c>
      <c r="H24" s="431"/>
    </row>
    <row r="25" spans="1:8">
      <c r="A25" s="414">
        <v>17</v>
      </c>
      <c r="B25" s="414"/>
      <c r="C25" s="414" t="s">
        <v>845</v>
      </c>
      <c r="D25" s="433">
        <v>0</v>
      </c>
      <c r="E25" s="433">
        <v>0</v>
      </c>
      <c r="F25" s="433">
        <v>0</v>
      </c>
      <c r="G25" s="433">
        <v>0</v>
      </c>
      <c r="H25" s="431">
        <v>0</v>
      </c>
    </row>
    <row r="26" spans="1:8">
      <c r="A26" s="414">
        <v>18</v>
      </c>
      <c r="B26" s="414"/>
      <c r="C26" s="414" t="s">
        <v>846</v>
      </c>
      <c r="D26" s="433">
        <v>0</v>
      </c>
      <c r="E26" s="433">
        <v>0</v>
      </c>
      <c r="F26" s="433">
        <v>0</v>
      </c>
      <c r="G26" s="433">
        <v>0</v>
      </c>
      <c r="H26" s="431"/>
    </row>
    <row r="27" spans="1:8">
      <c r="A27" s="414">
        <v>19</v>
      </c>
      <c r="B27" s="414"/>
      <c r="C27" s="414" t="s">
        <v>847</v>
      </c>
      <c r="D27" s="433">
        <v>0</v>
      </c>
      <c r="E27" s="433">
        <v>0</v>
      </c>
      <c r="F27" s="433">
        <v>0</v>
      </c>
      <c r="G27" s="433">
        <v>0</v>
      </c>
      <c r="H27" s="431"/>
    </row>
    <row r="28" spans="1:8">
      <c r="A28" s="414">
        <v>20</v>
      </c>
      <c r="B28" s="414"/>
      <c r="C28" s="414" t="s">
        <v>848</v>
      </c>
      <c r="D28" s="433">
        <v>0</v>
      </c>
      <c r="E28" s="433">
        <v>0</v>
      </c>
      <c r="F28" s="433">
        <v>0</v>
      </c>
      <c r="G28" s="433">
        <v>0</v>
      </c>
      <c r="H28" s="422"/>
    </row>
    <row r="29" spans="1:8">
      <c r="A29" s="414">
        <v>21</v>
      </c>
      <c r="B29" s="710" t="s">
        <v>914</v>
      </c>
      <c r="C29" s="414" t="s">
        <v>849</v>
      </c>
      <c r="D29" s="417">
        <v>0</v>
      </c>
      <c r="E29" s="417">
        <v>0</v>
      </c>
      <c r="F29" s="417">
        <v>0</v>
      </c>
      <c r="G29" s="417">
        <v>0</v>
      </c>
      <c r="H29" s="422"/>
    </row>
    <row r="30" spans="1:8">
      <c r="A30" s="705" t="s">
        <v>15</v>
      </c>
      <c r="B30" s="8"/>
      <c r="C30" s="705" t="s">
        <v>15</v>
      </c>
      <c r="D30" s="419">
        <f>SUM(D9:D29)</f>
        <v>35</v>
      </c>
      <c r="E30" s="419">
        <f t="shared" ref="E30:F30" si="0">SUM(E9:E29)</f>
        <v>35</v>
      </c>
      <c r="F30" s="419">
        <f t="shared" si="0"/>
        <v>35</v>
      </c>
      <c r="G30" s="419">
        <f t="shared" ref="G30" si="1">SUM(G9:G29)</f>
        <v>0</v>
      </c>
      <c r="H30" s="705"/>
    </row>
    <row r="31" spans="1:8" s="652" customFormat="1">
      <c r="A31" s="11"/>
      <c r="B31" s="630"/>
      <c r="C31" s="11"/>
      <c r="D31" s="1041"/>
      <c r="E31" s="1041"/>
      <c r="F31" s="1041"/>
      <c r="G31" s="1041"/>
      <c r="H31" s="11"/>
    </row>
    <row r="32" spans="1:8" s="652" customFormat="1">
      <c r="A32" s="11"/>
      <c r="B32" s="630"/>
      <c r="C32" s="11"/>
      <c r="D32" s="1041"/>
      <c r="E32" s="1041"/>
      <c r="F32" s="1041"/>
      <c r="G32" s="1041"/>
      <c r="H32" s="11"/>
    </row>
    <row r="33" spans="1:11" s="652" customFormat="1">
      <c r="A33" s="11"/>
      <c r="B33" s="630"/>
      <c r="C33" s="11"/>
      <c r="D33" s="1041"/>
      <c r="E33" s="1041"/>
      <c r="F33" s="1041"/>
      <c r="G33" s="1041"/>
      <c r="H33" s="11"/>
    </row>
    <row r="35" spans="1:11" ht="12.75" customHeight="1">
      <c r="A35" s="356" t="s">
        <v>18</v>
      </c>
      <c r="B35" s="14"/>
      <c r="C35" s="269"/>
      <c r="E35" s="1086" t="s">
        <v>1065</v>
      </c>
      <c r="F35" s="1086"/>
      <c r="G35" s="1086"/>
      <c r="H35" s="1086"/>
      <c r="I35" s="1086"/>
      <c r="J35" s="1086"/>
      <c r="K35" s="1086"/>
    </row>
    <row r="36" spans="1:11" s="652" customFormat="1" ht="12.75" customHeight="1">
      <c r="A36" s="356"/>
      <c r="B36" s="14"/>
      <c r="C36" s="1024"/>
      <c r="E36" s="1086"/>
      <c r="F36" s="1086"/>
      <c r="G36" s="1086"/>
      <c r="H36" s="1086"/>
      <c r="I36" s="1086"/>
      <c r="J36" s="1086"/>
      <c r="K36" s="1086"/>
    </row>
    <row r="37" spans="1:11" s="652" customFormat="1" ht="12.75" customHeight="1">
      <c r="A37" s="356"/>
      <c r="B37" s="14"/>
      <c r="C37" s="1024"/>
      <c r="E37" s="1086"/>
      <c r="F37" s="1086"/>
      <c r="G37" s="1086"/>
      <c r="H37" s="1086"/>
      <c r="I37" s="1086"/>
      <c r="J37" s="1086"/>
      <c r="K37" s="1086"/>
    </row>
    <row r="38" spans="1:11" s="652" customFormat="1" ht="12.75" customHeight="1">
      <c r="A38" s="356"/>
      <c r="B38" s="14"/>
      <c r="C38" s="1024"/>
      <c r="E38" s="1086"/>
      <c r="F38" s="1086"/>
      <c r="G38" s="1086"/>
      <c r="H38" s="1086"/>
      <c r="I38" s="1086"/>
      <c r="J38" s="1086"/>
      <c r="K38" s="1086"/>
    </row>
    <row r="39" spans="1:11" ht="12.75" customHeight="1">
      <c r="A39" s="267"/>
      <c r="B39" s="267"/>
      <c r="C39" s="374"/>
      <c r="E39" s="1086"/>
      <c r="F39" s="1086"/>
      <c r="G39" s="1086"/>
      <c r="H39" s="1086"/>
      <c r="I39" s="1086"/>
      <c r="J39" s="1086"/>
      <c r="K39" s="1086"/>
    </row>
    <row r="40" spans="1:11" ht="23.25" customHeight="1">
      <c r="A40" s="267"/>
      <c r="B40" s="267"/>
      <c r="C40" s="374"/>
      <c r="E40" s="1086"/>
      <c r="F40" s="1086"/>
      <c r="G40" s="1086"/>
      <c r="H40" s="1086"/>
      <c r="I40" s="1086"/>
      <c r="J40" s="1086"/>
      <c r="K40" s="1086"/>
    </row>
    <row r="41" spans="1:11" ht="12.75" customHeight="1">
      <c r="A41" s="267"/>
      <c r="B41" s="267"/>
      <c r="C41" s="267"/>
      <c r="D41" s="267"/>
      <c r="E41" s="1086"/>
      <c r="F41" s="1086"/>
      <c r="G41" s="1086"/>
      <c r="H41" s="1086"/>
      <c r="I41" s="1086"/>
      <c r="J41" s="1086"/>
      <c r="K41" s="1086"/>
    </row>
  </sheetData>
  <mergeCells count="11">
    <mergeCell ref="H6:H7"/>
    <mergeCell ref="G5:H5"/>
    <mergeCell ref="E35:K41"/>
    <mergeCell ref="A1:G1"/>
    <mergeCell ref="A2:G2"/>
    <mergeCell ref="A4:G4"/>
    <mergeCell ref="A6:A7"/>
    <mergeCell ref="B6:B7"/>
    <mergeCell ref="C6:C7"/>
    <mergeCell ref="F6:G6"/>
    <mergeCell ref="D6:E6"/>
  </mergeCells>
  <printOptions horizontalCentered="1"/>
  <pageMargins left="0.70866141732283472" right="0.70866141732283472" top="0.23622047244094491" bottom="0" header="0.31496062992125984" footer="0.31496062992125984"/>
  <pageSetup paperSize="5" orientation="landscape" r:id="rId1"/>
</worksheet>
</file>

<file path=xl/worksheets/sheet42.xml><?xml version="1.0" encoding="utf-8"?>
<worksheet xmlns="http://schemas.openxmlformats.org/spreadsheetml/2006/main" xmlns:r="http://schemas.openxmlformats.org/officeDocument/2006/relationships">
  <sheetPr>
    <pageSetUpPr fitToPage="1"/>
  </sheetPr>
  <dimension ref="A1:N41"/>
  <sheetViews>
    <sheetView view="pageBreakPreview" topLeftCell="A16" zoomScale="84" zoomScaleSheetLayoutView="84" workbookViewId="0">
      <selection activeCell="H35" sqref="H35:N41"/>
    </sheetView>
  </sheetViews>
  <sheetFormatPr defaultRowHeight="12.75"/>
  <cols>
    <col min="1" max="1" width="6.42578125" customWidth="1"/>
    <col min="2" max="2" width="15.42578125" customWidth="1"/>
    <col min="3" max="3" width="15.28515625" customWidth="1"/>
    <col min="4" max="5" width="15.42578125" customWidth="1"/>
    <col min="6" max="7" width="15.7109375" customWidth="1"/>
    <col min="8" max="8" width="28.140625" customWidth="1"/>
    <col min="9" max="9" width="15.7109375" customWidth="1"/>
    <col min="10" max="10" width="15.42578125" customWidth="1"/>
    <col min="11" max="11" width="20" customWidth="1"/>
    <col min="12" max="12" width="14.28515625" customWidth="1"/>
  </cols>
  <sheetData>
    <row r="1" spans="1:12" ht="18">
      <c r="A1" s="1223" t="s">
        <v>0</v>
      </c>
      <c r="B1" s="1223"/>
      <c r="C1" s="1223"/>
      <c r="D1" s="1223"/>
      <c r="E1" s="1223"/>
      <c r="F1" s="1223"/>
      <c r="G1" s="1223"/>
      <c r="H1" s="1223"/>
      <c r="I1" s="1223"/>
      <c r="J1" s="1223"/>
      <c r="K1" s="1223"/>
      <c r="L1" s="201" t="s">
        <v>537</v>
      </c>
    </row>
    <row r="2" spans="1:12" ht="21">
      <c r="A2" s="1224" t="s">
        <v>655</v>
      </c>
      <c r="B2" s="1224"/>
      <c r="C2" s="1224"/>
      <c r="D2" s="1224"/>
      <c r="E2" s="1224"/>
      <c r="F2" s="1224"/>
      <c r="G2" s="1224"/>
      <c r="H2" s="1224"/>
      <c r="I2" s="1224"/>
      <c r="J2" s="1224"/>
      <c r="K2" s="1224"/>
    </row>
    <row r="3" spans="1:12" ht="15">
      <c r="A3" s="173"/>
      <c r="B3" s="173"/>
      <c r="C3" s="173"/>
      <c r="D3" s="173"/>
      <c r="E3" s="173"/>
      <c r="F3" s="173"/>
      <c r="G3" s="173"/>
      <c r="H3" s="173"/>
      <c r="I3" s="173"/>
      <c r="J3" s="173"/>
      <c r="K3" s="173"/>
    </row>
    <row r="4" spans="1:12" ht="18">
      <c r="A4" s="1223" t="s">
        <v>536</v>
      </c>
      <c r="B4" s="1223"/>
      <c r="C4" s="1223"/>
      <c r="D4" s="1223"/>
      <c r="E4" s="1223"/>
      <c r="F4" s="1223"/>
      <c r="G4" s="1223"/>
      <c r="H4" s="1223"/>
      <c r="I4" s="1223"/>
      <c r="J4" s="1223"/>
      <c r="K4" s="1223"/>
    </row>
    <row r="5" spans="1:12" ht="15">
      <c r="A5" s="174" t="s">
        <v>957</v>
      </c>
      <c r="B5" s="174"/>
      <c r="C5" s="174"/>
      <c r="D5" s="174"/>
      <c r="E5" s="174"/>
      <c r="F5" s="174"/>
      <c r="G5" s="174"/>
      <c r="H5" s="174"/>
      <c r="I5" s="174"/>
      <c r="J5" s="1376" t="s">
        <v>1015</v>
      </c>
      <c r="K5" s="1376"/>
    </row>
    <row r="6" spans="1:12" ht="21.75" customHeight="1">
      <c r="A6" s="1333" t="s">
        <v>2</v>
      </c>
      <c r="B6" s="1333" t="s">
        <v>34</v>
      </c>
      <c r="C6" s="1101" t="s">
        <v>481</v>
      </c>
      <c r="D6" s="1262"/>
      <c r="E6" s="1102"/>
      <c r="F6" s="1101" t="s">
        <v>487</v>
      </c>
      <c r="G6" s="1262"/>
      <c r="H6" s="1262"/>
      <c r="I6" s="1102"/>
      <c r="J6" s="1100" t="s">
        <v>489</v>
      </c>
      <c r="K6" s="1100"/>
      <c r="L6" s="1100"/>
    </row>
    <row r="7" spans="1:12" ht="29.25" customHeight="1">
      <c r="A7" s="1334"/>
      <c r="B7" s="1334"/>
      <c r="C7" s="193" t="s">
        <v>219</v>
      </c>
      <c r="D7" s="193" t="s">
        <v>483</v>
      </c>
      <c r="E7" s="193" t="s">
        <v>488</v>
      </c>
      <c r="F7" s="193" t="s">
        <v>219</v>
      </c>
      <c r="G7" s="193" t="s">
        <v>482</v>
      </c>
      <c r="H7" s="193" t="s">
        <v>484</v>
      </c>
      <c r="I7" s="193" t="s">
        <v>488</v>
      </c>
      <c r="J7" s="5" t="s">
        <v>485</v>
      </c>
      <c r="K7" s="5" t="s">
        <v>486</v>
      </c>
      <c r="L7" s="193" t="s">
        <v>488</v>
      </c>
    </row>
    <row r="8" spans="1:12" ht="15">
      <c r="A8" s="176" t="s">
        <v>271</v>
      </c>
      <c r="B8" s="176" t="s">
        <v>272</v>
      </c>
      <c r="C8" s="176" t="s">
        <v>273</v>
      </c>
      <c r="D8" s="176" t="s">
        <v>274</v>
      </c>
      <c r="E8" s="176" t="s">
        <v>275</v>
      </c>
      <c r="F8" s="176" t="s">
        <v>276</v>
      </c>
      <c r="G8" s="176" t="s">
        <v>277</v>
      </c>
      <c r="H8" s="176" t="s">
        <v>278</v>
      </c>
      <c r="I8" s="176" t="s">
        <v>299</v>
      </c>
      <c r="J8" s="176" t="s">
        <v>300</v>
      </c>
      <c r="K8" s="176" t="s">
        <v>301</v>
      </c>
      <c r="L8" s="176" t="s">
        <v>328</v>
      </c>
    </row>
    <row r="9" spans="1:12">
      <c r="A9" s="365">
        <v>1</v>
      </c>
      <c r="B9" s="365" t="s">
        <v>829</v>
      </c>
      <c r="C9" s="745"/>
      <c r="D9" s="745"/>
      <c r="E9" s="745"/>
      <c r="F9" s="423">
        <v>625</v>
      </c>
      <c r="G9" s="423">
        <v>46425</v>
      </c>
      <c r="H9" s="746" t="s">
        <v>964</v>
      </c>
      <c r="I9" s="747"/>
      <c r="J9" s="747"/>
      <c r="K9" s="747"/>
      <c r="L9" s="748"/>
    </row>
    <row r="10" spans="1:12">
      <c r="A10" s="365">
        <v>2</v>
      </c>
      <c r="B10" s="365" t="s">
        <v>830</v>
      </c>
      <c r="C10" s="551"/>
      <c r="D10" s="551"/>
      <c r="E10" s="551"/>
      <c r="F10" s="748"/>
      <c r="G10" s="748"/>
      <c r="H10" s="748"/>
      <c r="I10" s="748"/>
      <c r="J10" s="748"/>
      <c r="K10" s="748"/>
      <c r="L10" s="748"/>
    </row>
    <row r="11" spans="1:12">
      <c r="A11" s="365">
        <v>3</v>
      </c>
      <c r="B11" s="365" t="s">
        <v>831</v>
      </c>
      <c r="C11" s="749">
        <v>0</v>
      </c>
      <c r="D11" s="749">
        <v>0</v>
      </c>
      <c r="E11" s="749">
        <v>0</v>
      </c>
      <c r="F11" s="749">
        <v>5</v>
      </c>
      <c r="G11" s="749">
        <v>456</v>
      </c>
      <c r="H11" s="750" t="s">
        <v>977</v>
      </c>
      <c r="I11" s="749">
        <v>0</v>
      </c>
      <c r="J11" s="749">
        <v>0</v>
      </c>
      <c r="K11" s="749">
        <v>0</v>
      </c>
      <c r="L11" s="748"/>
    </row>
    <row r="12" spans="1:12">
      <c r="A12" s="365">
        <v>4</v>
      </c>
      <c r="B12" s="365" t="s">
        <v>832</v>
      </c>
      <c r="C12" s="551"/>
      <c r="D12" s="551"/>
      <c r="E12" s="551"/>
      <c r="F12" s="748"/>
      <c r="G12" s="748"/>
      <c r="H12" s="748"/>
      <c r="I12" s="748"/>
      <c r="J12" s="748"/>
      <c r="K12" s="748"/>
      <c r="L12" s="748"/>
    </row>
    <row r="13" spans="1:12">
      <c r="A13" s="365">
        <v>5</v>
      </c>
      <c r="B13" s="365" t="s">
        <v>833</v>
      </c>
      <c r="C13" s="551"/>
      <c r="D13" s="551"/>
      <c r="E13" s="551"/>
      <c r="F13" s="748"/>
      <c r="G13" s="748"/>
      <c r="H13" s="748"/>
      <c r="I13" s="748"/>
      <c r="J13" s="748"/>
      <c r="K13" s="748"/>
      <c r="L13" s="748"/>
    </row>
    <row r="14" spans="1:12" ht="15">
      <c r="A14" s="365">
        <v>6</v>
      </c>
      <c r="B14" s="365" t="s">
        <v>834</v>
      </c>
      <c r="C14" s="551"/>
      <c r="D14" s="551"/>
      <c r="E14" s="551"/>
      <c r="F14" s="751">
        <v>504</v>
      </c>
      <c r="G14" s="751">
        <v>58710</v>
      </c>
      <c r="H14" s="751" t="s">
        <v>973</v>
      </c>
      <c r="I14" s="751"/>
      <c r="J14" s="748"/>
      <c r="K14" s="748"/>
      <c r="L14" s="748"/>
    </row>
    <row r="15" spans="1:12" ht="22.5" customHeight="1">
      <c r="A15" s="365">
        <v>7</v>
      </c>
      <c r="B15" s="365" t="s">
        <v>835</v>
      </c>
      <c r="C15" s="551"/>
      <c r="D15" s="551"/>
      <c r="E15" s="551"/>
      <c r="F15" s="423">
        <v>533</v>
      </c>
      <c r="G15" s="423">
        <v>34647</v>
      </c>
      <c r="H15" s="746" t="s">
        <v>877</v>
      </c>
      <c r="I15" s="748"/>
      <c r="J15" s="748"/>
      <c r="K15" s="748"/>
      <c r="L15" s="748"/>
    </row>
    <row r="16" spans="1:12">
      <c r="A16" s="365">
        <v>8</v>
      </c>
      <c r="B16" s="365" t="s">
        <v>836</v>
      </c>
      <c r="C16" s="432">
        <v>450</v>
      </c>
      <c r="D16" s="432">
        <v>0</v>
      </c>
      <c r="E16" s="432">
        <v>0</v>
      </c>
      <c r="F16" s="423">
        <v>450</v>
      </c>
      <c r="G16" s="423">
        <v>43200</v>
      </c>
      <c r="H16" s="423" t="s">
        <v>976</v>
      </c>
      <c r="I16" s="423">
        <v>0</v>
      </c>
      <c r="J16" s="423">
        <v>0</v>
      </c>
      <c r="K16" s="423">
        <v>0</v>
      </c>
      <c r="L16" s="423">
        <v>0</v>
      </c>
    </row>
    <row r="17" spans="1:14">
      <c r="A17" s="365">
        <v>9</v>
      </c>
      <c r="B17" s="365" t="s">
        <v>837</v>
      </c>
      <c r="C17" s="432"/>
      <c r="D17" s="551"/>
      <c r="E17" s="551"/>
      <c r="F17" s="748"/>
      <c r="G17" s="748"/>
      <c r="H17" s="748"/>
      <c r="I17" s="748"/>
      <c r="J17" s="748"/>
      <c r="K17" s="748"/>
      <c r="L17" s="748"/>
    </row>
    <row r="18" spans="1:14">
      <c r="A18" s="365">
        <v>10</v>
      </c>
      <c r="B18" s="365" t="s">
        <v>838</v>
      </c>
      <c r="C18" s="551"/>
      <c r="D18" s="551"/>
      <c r="E18" s="551"/>
      <c r="F18" s="748"/>
      <c r="G18" s="748"/>
      <c r="H18" s="748"/>
      <c r="I18" s="748"/>
      <c r="J18" s="748"/>
      <c r="K18" s="748"/>
      <c r="L18" s="748"/>
    </row>
    <row r="19" spans="1:14">
      <c r="A19" s="365">
        <v>11</v>
      </c>
      <c r="B19" s="365" t="s">
        <v>839</v>
      </c>
      <c r="C19" s="551"/>
      <c r="D19" s="551"/>
      <c r="E19" s="551"/>
      <c r="F19" s="423">
        <v>547</v>
      </c>
      <c r="G19" s="423">
        <v>41387</v>
      </c>
      <c r="H19" s="746" t="s">
        <v>974</v>
      </c>
      <c r="I19" s="748"/>
      <c r="J19" s="748"/>
      <c r="K19" s="748"/>
      <c r="L19" s="748"/>
    </row>
    <row r="20" spans="1:14">
      <c r="A20" s="365">
        <v>12</v>
      </c>
      <c r="B20" s="365" t="s">
        <v>869</v>
      </c>
      <c r="C20" s="551"/>
      <c r="D20" s="551"/>
      <c r="E20" s="551"/>
      <c r="F20" s="748"/>
      <c r="G20" s="748"/>
      <c r="H20" s="748"/>
      <c r="I20" s="748"/>
      <c r="J20" s="748"/>
      <c r="K20" s="748"/>
      <c r="L20" s="748"/>
    </row>
    <row r="21" spans="1:14">
      <c r="A21" s="365">
        <v>13</v>
      </c>
      <c r="B21" s="365" t="s">
        <v>841</v>
      </c>
      <c r="C21" s="551"/>
      <c r="D21" s="551"/>
      <c r="E21" s="551"/>
      <c r="F21" s="748"/>
      <c r="G21" s="748"/>
      <c r="H21" s="748"/>
      <c r="I21" s="748"/>
      <c r="J21" s="748"/>
      <c r="K21" s="748"/>
      <c r="L21" s="748"/>
    </row>
    <row r="22" spans="1:14">
      <c r="A22" s="365">
        <v>14</v>
      </c>
      <c r="B22" s="365" t="s">
        <v>842</v>
      </c>
      <c r="C22" s="551"/>
      <c r="D22" s="551"/>
      <c r="E22" s="551"/>
      <c r="F22" s="748"/>
      <c r="G22" s="748"/>
      <c r="H22" s="748"/>
      <c r="I22" s="748"/>
      <c r="J22" s="748"/>
      <c r="K22" s="748"/>
      <c r="L22" s="748"/>
    </row>
    <row r="23" spans="1:14" s="358" customFormat="1">
      <c r="A23" s="365">
        <v>15</v>
      </c>
      <c r="B23" s="365" t="s">
        <v>843</v>
      </c>
      <c r="C23" s="551">
        <v>250</v>
      </c>
      <c r="D23" s="551">
        <v>25000</v>
      </c>
      <c r="E23" s="551"/>
      <c r="F23" s="551">
        <v>250</v>
      </c>
      <c r="G23" s="551">
        <v>25000</v>
      </c>
      <c r="H23" s="551" t="s">
        <v>922</v>
      </c>
      <c r="I23" s="551"/>
      <c r="J23" s="551"/>
      <c r="K23" s="551"/>
      <c r="L23" s="551"/>
    </row>
    <row r="24" spans="1:14">
      <c r="A24" s="365">
        <v>16</v>
      </c>
      <c r="B24" s="365" t="s">
        <v>844</v>
      </c>
      <c r="C24" s="551"/>
      <c r="D24" s="551"/>
      <c r="E24" s="551"/>
      <c r="F24" s="748"/>
      <c r="G24" s="748"/>
      <c r="H24" s="748"/>
      <c r="I24" s="748"/>
      <c r="J24" s="748"/>
      <c r="K24" s="748"/>
      <c r="L24" s="748"/>
    </row>
    <row r="25" spans="1:14">
      <c r="A25" s="365">
        <v>17</v>
      </c>
      <c r="B25" s="365" t="s">
        <v>845</v>
      </c>
      <c r="C25" s="551"/>
      <c r="D25" s="551"/>
      <c r="E25" s="551"/>
      <c r="F25" s="748"/>
      <c r="G25" s="748"/>
      <c r="H25" s="748"/>
      <c r="I25" s="748"/>
      <c r="J25" s="748"/>
      <c r="K25" s="748"/>
      <c r="L25" s="748"/>
    </row>
    <row r="26" spans="1:14">
      <c r="A26" s="365">
        <v>18</v>
      </c>
      <c r="B26" s="365" t="s">
        <v>846</v>
      </c>
      <c r="C26" s="551">
        <v>447</v>
      </c>
      <c r="D26" s="551">
        <v>0</v>
      </c>
      <c r="E26" s="551" t="s">
        <v>866</v>
      </c>
      <c r="F26" s="551">
        <v>268</v>
      </c>
      <c r="G26" s="551">
        <v>21586</v>
      </c>
      <c r="H26" s="748" t="s">
        <v>965</v>
      </c>
      <c r="I26" s="748">
        <v>0</v>
      </c>
      <c r="J26" s="748">
        <v>0</v>
      </c>
      <c r="K26" s="748">
        <v>0</v>
      </c>
      <c r="L26" s="748">
        <v>0</v>
      </c>
    </row>
    <row r="27" spans="1:14">
      <c r="A27" s="365">
        <v>19</v>
      </c>
      <c r="B27" s="365" t="s">
        <v>847</v>
      </c>
      <c r="C27" s="551"/>
      <c r="D27" s="551"/>
      <c r="E27" s="551"/>
      <c r="F27" s="748"/>
      <c r="G27" s="748"/>
      <c r="H27" s="748"/>
      <c r="I27" s="748"/>
      <c r="J27" s="748"/>
      <c r="K27" s="748"/>
      <c r="L27" s="748"/>
    </row>
    <row r="28" spans="1:14">
      <c r="A28" s="365">
        <v>20</v>
      </c>
      <c r="B28" s="365" t="s">
        <v>848</v>
      </c>
      <c r="C28" s="551"/>
      <c r="D28" s="551"/>
      <c r="E28" s="551"/>
      <c r="F28" s="748"/>
      <c r="G28" s="748"/>
      <c r="H28" s="748"/>
      <c r="I28" s="748"/>
      <c r="J28" s="748"/>
      <c r="K28" s="748"/>
      <c r="L28" s="748"/>
    </row>
    <row r="29" spans="1:14">
      <c r="A29" s="365">
        <v>21</v>
      </c>
      <c r="B29" s="365" t="s">
        <v>849</v>
      </c>
      <c r="C29" s="551"/>
      <c r="D29" s="551"/>
      <c r="E29" s="551"/>
      <c r="F29" s="748"/>
      <c r="G29" s="748"/>
      <c r="H29" s="748"/>
      <c r="I29" s="748"/>
      <c r="J29" s="748"/>
      <c r="K29" s="748"/>
      <c r="L29" s="748"/>
    </row>
    <row r="30" spans="1:14">
      <c r="A30" s="265" t="s">
        <v>15</v>
      </c>
      <c r="B30" s="9"/>
      <c r="C30" s="752">
        <f>SUM(C9:C29)</f>
        <v>1147</v>
      </c>
      <c r="D30" s="752">
        <f t="shared" ref="D30:L30" si="0">SUM(D9:D29)</f>
        <v>25000</v>
      </c>
      <c r="E30" s="752">
        <f t="shared" si="0"/>
        <v>0</v>
      </c>
      <c r="F30" s="752">
        <f t="shared" si="0"/>
        <v>3182</v>
      </c>
      <c r="G30" s="752">
        <f t="shared" si="0"/>
        <v>271411</v>
      </c>
      <c r="H30" s="752"/>
      <c r="I30" s="752">
        <f t="shared" si="0"/>
        <v>0</v>
      </c>
      <c r="J30" s="752">
        <f t="shared" si="0"/>
        <v>0</v>
      </c>
      <c r="K30" s="752">
        <f t="shared" si="0"/>
        <v>0</v>
      </c>
      <c r="L30" s="752">
        <f t="shared" si="0"/>
        <v>0</v>
      </c>
      <c r="N30" t="s">
        <v>10</v>
      </c>
    </row>
    <row r="32" spans="1:14" s="652" customFormat="1"/>
    <row r="33" spans="1:14" s="652" customFormat="1"/>
    <row r="35" spans="1:14" ht="12.75" customHeight="1">
      <c r="A35" s="356" t="s">
        <v>18</v>
      </c>
      <c r="B35" s="14"/>
      <c r="C35" s="269"/>
      <c r="H35" s="1086" t="s">
        <v>1065</v>
      </c>
      <c r="I35" s="1086"/>
      <c r="J35" s="1086"/>
      <c r="K35" s="1086"/>
      <c r="L35" s="1086"/>
      <c r="M35" s="1086"/>
      <c r="N35" s="1086"/>
    </row>
    <row r="36" spans="1:14" ht="12.75" customHeight="1">
      <c r="A36" s="267"/>
      <c r="B36" s="267"/>
      <c r="C36" s="374"/>
      <c r="H36" s="1086"/>
      <c r="I36" s="1086"/>
      <c r="J36" s="1086"/>
      <c r="K36" s="1086"/>
      <c r="L36" s="1086"/>
      <c r="M36" s="1086"/>
      <c r="N36" s="1086"/>
    </row>
    <row r="37" spans="1:14" ht="29.25" customHeight="1">
      <c r="A37" s="267"/>
      <c r="B37" s="267"/>
      <c r="C37" s="374"/>
      <c r="H37" s="1086"/>
      <c r="I37" s="1086"/>
      <c r="J37" s="1086"/>
      <c r="K37" s="1086"/>
      <c r="L37" s="1086"/>
      <c r="M37" s="1086"/>
      <c r="N37" s="1086"/>
    </row>
    <row r="38" spans="1:14" ht="12.75" customHeight="1">
      <c r="A38" s="178"/>
      <c r="F38" s="178"/>
      <c r="H38" s="1086"/>
      <c r="I38" s="1086"/>
      <c r="J38" s="1086"/>
      <c r="K38" s="1086"/>
      <c r="L38" s="1086"/>
      <c r="M38" s="1086"/>
      <c r="N38" s="1086"/>
    </row>
    <row r="39" spans="1:14">
      <c r="H39" s="1086"/>
      <c r="I39" s="1086"/>
      <c r="J39" s="1086"/>
      <c r="K39" s="1086"/>
      <c r="L39" s="1086"/>
      <c r="M39" s="1086"/>
      <c r="N39" s="1086"/>
    </row>
    <row r="40" spans="1:14">
      <c r="H40" s="1086"/>
      <c r="I40" s="1086"/>
      <c r="J40" s="1086"/>
      <c r="K40" s="1086"/>
      <c r="L40" s="1086"/>
      <c r="M40" s="1086"/>
      <c r="N40" s="1086"/>
    </row>
    <row r="41" spans="1:14">
      <c r="H41" s="1086"/>
      <c r="I41" s="1086"/>
      <c r="J41" s="1086"/>
      <c r="K41" s="1086"/>
      <c r="L41" s="1086"/>
      <c r="M41" s="1086"/>
      <c r="N41" s="1086"/>
    </row>
  </sheetData>
  <mergeCells count="10">
    <mergeCell ref="H35:N41"/>
    <mergeCell ref="A1:K1"/>
    <mergeCell ref="C6:E6"/>
    <mergeCell ref="F6:I6"/>
    <mergeCell ref="J6:L6"/>
    <mergeCell ref="A6:A7"/>
    <mergeCell ref="B6:B7"/>
    <mergeCell ref="A2:K2"/>
    <mergeCell ref="A4:K4"/>
    <mergeCell ref="J5:K5"/>
  </mergeCells>
  <printOptions horizontalCentered="1"/>
  <pageMargins left="0.70866141732283472" right="0.70866141732283472" top="0.23622047244094491" bottom="0" header="0.31496062992125984" footer="0.31496062992125984"/>
  <pageSetup paperSize="5" scale="84" orientation="landscape" r:id="rId1"/>
</worksheet>
</file>

<file path=xl/worksheets/sheet43.xml><?xml version="1.0" encoding="utf-8"?>
<worksheet xmlns="http://schemas.openxmlformats.org/spreadsheetml/2006/main" xmlns:r="http://schemas.openxmlformats.org/officeDocument/2006/relationships">
  <sheetPr>
    <pageSetUpPr fitToPage="1"/>
  </sheetPr>
  <dimension ref="A1:N40"/>
  <sheetViews>
    <sheetView view="pageBreakPreview" zoomScale="80" zoomScaleSheetLayoutView="80" workbookViewId="0">
      <selection activeCell="H34" sqref="H34:N40"/>
    </sheetView>
  </sheetViews>
  <sheetFormatPr defaultRowHeight="12.75"/>
  <cols>
    <col min="1" max="1" width="7.7109375" customWidth="1"/>
    <col min="2" max="2" width="14" customWidth="1"/>
    <col min="3" max="4" width="12.7109375" customWidth="1"/>
    <col min="5" max="5" width="12.85546875" customWidth="1"/>
    <col min="6" max="6" width="13.28515625" customWidth="1"/>
    <col min="7" max="7" width="13.7109375" customWidth="1"/>
    <col min="8" max="8" width="12.42578125" customWidth="1"/>
    <col min="9" max="9" width="15.5703125" customWidth="1"/>
    <col min="10" max="10" width="12.42578125" customWidth="1"/>
    <col min="11" max="11" width="45.28515625" customWidth="1"/>
  </cols>
  <sheetData>
    <row r="1" spans="1:11" ht="18">
      <c r="A1" s="1223" t="s">
        <v>0</v>
      </c>
      <c r="B1" s="1223"/>
      <c r="C1" s="1223"/>
      <c r="D1" s="1223"/>
      <c r="E1" s="1223"/>
      <c r="F1" s="1223"/>
      <c r="G1" s="1223"/>
      <c r="H1" s="1223"/>
      <c r="I1" s="244"/>
      <c r="J1" s="244"/>
      <c r="K1" s="201" t="s">
        <v>539</v>
      </c>
    </row>
    <row r="2" spans="1:11" ht="21">
      <c r="A2" s="1224" t="s">
        <v>655</v>
      </c>
      <c r="B2" s="1224"/>
      <c r="C2" s="1224"/>
      <c r="D2" s="1224"/>
      <c r="E2" s="1224"/>
      <c r="F2" s="1224"/>
      <c r="G2" s="1224"/>
      <c r="H2" s="1224"/>
      <c r="I2" s="245"/>
      <c r="J2" s="245"/>
    </row>
    <row r="3" spans="1:11" ht="15">
      <c r="A3" s="173"/>
      <c r="B3" s="173"/>
      <c r="C3" s="173"/>
      <c r="D3" s="173"/>
      <c r="E3" s="173"/>
      <c r="F3" s="173"/>
      <c r="G3" s="173"/>
      <c r="H3" s="173"/>
      <c r="I3" s="173"/>
      <c r="J3" s="173"/>
    </row>
    <row r="4" spans="1:11" ht="18">
      <c r="A4" s="1223" t="s">
        <v>538</v>
      </c>
      <c r="B4" s="1223"/>
      <c r="C4" s="1223"/>
      <c r="D4" s="1223"/>
      <c r="E4" s="1223"/>
      <c r="F4" s="1223"/>
      <c r="G4" s="1223"/>
      <c r="H4" s="1223"/>
      <c r="I4" s="244"/>
      <c r="J4" s="244"/>
    </row>
    <row r="5" spans="1:11" ht="15">
      <c r="A5" s="174" t="s">
        <v>957</v>
      </c>
      <c r="B5" s="174"/>
      <c r="C5" s="174"/>
      <c r="D5" s="174"/>
      <c r="E5" s="174"/>
      <c r="F5" s="174"/>
      <c r="G5" s="1376" t="s">
        <v>1015</v>
      </c>
      <c r="H5" s="1376"/>
      <c r="I5" s="1376"/>
      <c r="J5" s="174"/>
    </row>
    <row r="6" spans="1:11" ht="21.75" customHeight="1">
      <c r="A6" s="1333" t="s">
        <v>2</v>
      </c>
      <c r="B6" s="1333" t="s">
        <v>34</v>
      </c>
      <c r="C6" s="1101" t="s">
        <v>499</v>
      </c>
      <c r="D6" s="1262"/>
      <c r="E6" s="1102"/>
      <c r="F6" s="1101" t="s">
        <v>502</v>
      </c>
      <c r="G6" s="1262"/>
      <c r="H6" s="1102"/>
      <c r="I6" s="1207" t="s">
        <v>722</v>
      </c>
      <c r="J6" s="1207" t="s">
        <v>721</v>
      </c>
      <c r="K6" s="1207" t="s">
        <v>75</v>
      </c>
    </row>
    <row r="7" spans="1:11" ht="26.25" customHeight="1">
      <c r="A7" s="1334"/>
      <c r="B7" s="1334"/>
      <c r="C7" s="5" t="s">
        <v>498</v>
      </c>
      <c r="D7" s="5" t="s">
        <v>500</v>
      </c>
      <c r="E7" s="5" t="s">
        <v>501</v>
      </c>
      <c r="F7" s="5" t="s">
        <v>498</v>
      </c>
      <c r="G7" s="5" t="s">
        <v>500</v>
      </c>
      <c r="H7" s="5" t="s">
        <v>501</v>
      </c>
      <c r="I7" s="1208"/>
      <c r="J7" s="1208"/>
      <c r="K7" s="1208"/>
    </row>
    <row r="8" spans="1:11" ht="15">
      <c r="A8" s="234">
        <v>1</v>
      </c>
      <c r="B8" s="234">
        <v>2</v>
      </c>
      <c r="C8" s="234">
        <v>3</v>
      </c>
      <c r="D8" s="234">
        <v>4</v>
      </c>
      <c r="E8" s="234">
        <v>5</v>
      </c>
      <c r="F8" s="234">
        <v>6</v>
      </c>
      <c r="G8" s="234">
        <v>7</v>
      </c>
      <c r="H8" s="234">
        <v>8</v>
      </c>
      <c r="I8" s="234">
        <v>9</v>
      </c>
      <c r="J8" s="234">
        <v>10</v>
      </c>
      <c r="K8" s="234">
        <v>11</v>
      </c>
    </row>
    <row r="9" spans="1:11" ht="15">
      <c r="A9" s="365">
        <v>1</v>
      </c>
      <c r="B9" s="365" t="s">
        <v>829</v>
      </c>
      <c r="C9" s="434">
        <v>0</v>
      </c>
      <c r="D9" s="434">
        <v>0</v>
      </c>
      <c r="E9" s="434">
        <v>0</v>
      </c>
      <c r="F9" s="434">
        <v>0</v>
      </c>
      <c r="G9" s="434">
        <v>0</v>
      </c>
      <c r="H9" s="434">
        <v>0</v>
      </c>
      <c r="I9" s="434">
        <v>0</v>
      </c>
      <c r="J9" s="434">
        <v>0</v>
      </c>
      <c r="K9" s="434"/>
    </row>
    <row r="10" spans="1:11" ht="15">
      <c r="A10" s="365">
        <v>2</v>
      </c>
      <c r="B10" s="365" t="s">
        <v>830</v>
      </c>
      <c r="C10" s="434">
        <v>0</v>
      </c>
      <c r="D10" s="434">
        <v>0</v>
      </c>
      <c r="E10" s="434">
        <v>0</v>
      </c>
      <c r="F10" s="434">
        <v>0</v>
      </c>
      <c r="G10" s="434">
        <v>0</v>
      </c>
      <c r="H10" s="434">
        <v>0</v>
      </c>
      <c r="I10" s="434">
        <v>0</v>
      </c>
      <c r="J10" s="434">
        <v>0</v>
      </c>
      <c r="K10" s="434"/>
    </row>
    <row r="11" spans="1:11" ht="15">
      <c r="A11" s="365">
        <v>3</v>
      </c>
      <c r="B11" s="365" t="s">
        <v>831</v>
      </c>
      <c r="C11" s="434">
        <v>0</v>
      </c>
      <c r="D11" s="434">
        <v>0</v>
      </c>
      <c r="E11" s="434">
        <v>0</v>
      </c>
      <c r="F11" s="434">
        <v>0</v>
      </c>
      <c r="G11" s="434">
        <v>0</v>
      </c>
      <c r="H11" s="434">
        <v>0</v>
      </c>
      <c r="I11" s="434">
        <v>0</v>
      </c>
      <c r="J11" s="434">
        <v>0</v>
      </c>
      <c r="K11" s="434"/>
    </row>
    <row r="12" spans="1:11" ht="15" customHeight="1">
      <c r="A12" s="365">
        <v>4</v>
      </c>
      <c r="B12" s="365" t="s">
        <v>832</v>
      </c>
      <c r="C12" s="434">
        <v>0</v>
      </c>
      <c r="D12" s="434">
        <v>0</v>
      </c>
      <c r="E12" s="434">
        <v>0</v>
      </c>
      <c r="F12" s="434">
        <v>0</v>
      </c>
      <c r="G12" s="434">
        <v>0</v>
      </c>
      <c r="H12" s="434">
        <v>0</v>
      </c>
      <c r="I12" s="434">
        <v>0</v>
      </c>
      <c r="J12" s="434">
        <v>0</v>
      </c>
      <c r="K12" s="434"/>
    </row>
    <row r="13" spans="1:11" ht="15" customHeight="1">
      <c r="A13" s="365">
        <v>5</v>
      </c>
      <c r="B13" s="365" t="s">
        <v>833</v>
      </c>
      <c r="C13" s="434">
        <v>0</v>
      </c>
      <c r="D13" s="434">
        <v>0</v>
      </c>
      <c r="E13" s="434">
        <v>0</v>
      </c>
      <c r="F13" s="434">
        <v>0</v>
      </c>
      <c r="G13" s="434">
        <v>0</v>
      </c>
      <c r="H13" s="434">
        <v>0</v>
      </c>
      <c r="I13" s="434">
        <v>0</v>
      </c>
      <c r="J13" s="434">
        <v>0</v>
      </c>
      <c r="K13" s="434"/>
    </row>
    <row r="14" spans="1:11" ht="15" customHeight="1">
      <c r="A14" s="365">
        <v>6</v>
      </c>
      <c r="B14" s="365" t="s">
        <v>834</v>
      </c>
      <c r="C14" s="434">
        <v>0</v>
      </c>
      <c r="D14" s="434">
        <v>0</v>
      </c>
      <c r="E14" s="434">
        <v>0</v>
      </c>
      <c r="F14" s="434">
        <v>0</v>
      </c>
      <c r="G14" s="434">
        <v>0</v>
      </c>
      <c r="H14" s="434">
        <v>0</v>
      </c>
      <c r="I14" s="434">
        <v>0</v>
      </c>
      <c r="J14" s="434">
        <v>0</v>
      </c>
      <c r="K14" s="434"/>
    </row>
    <row r="15" spans="1:11" ht="15" customHeight="1">
      <c r="A15" s="365">
        <v>7</v>
      </c>
      <c r="B15" s="365" t="s">
        <v>835</v>
      </c>
      <c r="C15" s="434">
        <v>0</v>
      </c>
      <c r="D15" s="434">
        <v>0</v>
      </c>
      <c r="E15" s="434">
        <v>0</v>
      </c>
      <c r="F15" s="434">
        <v>0</v>
      </c>
      <c r="G15" s="434">
        <v>0</v>
      </c>
      <c r="H15" s="434">
        <v>0</v>
      </c>
      <c r="I15" s="434">
        <v>0</v>
      </c>
      <c r="J15" s="434">
        <v>0</v>
      </c>
      <c r="K15" s="434"/>
    </row>
    <row r="16" spans="1:11" ht="15" customHeight="1">
      <c r="A16" s="365">
        <v>8</v>
      </c>
      <c r="B16" s="365" t="s">
        <v>836</v>
      </c>
      <c r="C16" s="434">
        <v>0</v>
      </c>
      <c r="D16" s="434">
        <v>0</v>
      </c>
      <c r="E16" s="434">
        <v>0</v>
      </c>
      <c r="F16" s="434">
        <v>0</v>
      </c>
      <c r="G16" s="434">
        <v>0</v>
      </c>
      <c r="H16" s="434">
        <v>0</v>
      </c>
      <c r="I16" s="434">
        <v>0</v>
      </c>
      <c r="J16" s="434">
        <v>0</v>
      </c>
      <c r="K16" s="434"/>
    </row>
    <row r="17" spans="1:12" ht="15" customHeight="1">
      <c r="A17" s="365">
        <v>9</v>
      </c>
      <c r="B17" s="365" t="s">
        <v>837</v>
      </c>
      <c r="C17" s="434">
        <v>0</v>
      </c>
      <c r="D17" s="434">
        <v>0</v>
      </c>
      <c r="E17" s="434">
        <v>0</v>
      </c>
      <c r="F17" s="434">
        <v>0</v>
      </c>
      <c r="G17" s="434">
        <v>0</v>
      </c>
      <c r="H17" s="434">
        <v>0</v>
      </c>
      <c r="I17" s="434">
        <v>0</v>
      </c>
      <c r="J17" s="434">
        <v>0</v>
      </c>
      <c r="K17" s="434"/>
    </row>
    <row r="18" spans="1:12" ht="15" customHeight="1">
      <c r="A18" s="365">
        <v>10</v>
      </c>
      <c r="B18" s="365" t="s">
        <v>838</v>
      </c>
      <c r="C18" s="434">
        <v>0</v>
      </c>
      <c r="D18" s="434">
        <v>0</v>
      </c>
      <c r="E18" s="434">
        <v>0</v>
      </c>
      <c r="F18" s="434">
        <v>0</v>
      </c>
      <c r="G18" s="434">
        <v>0</v>
      </c>
      <c r="H18" s="434">
        <v>0</v>
      </c>
      <c r="I18" s="434">
        <v>0</v>
      </c>
      <c r="J18" s="434">
        <v>0</v>
      </c>
      <c r="K18" s="484"/>
    </row>
    <row r="19" spans="1:12" ht="105" customHeight="1">
      <c r="A19" s="365">
        <v>11</v>
      </c>
      <c r="B19" s="365" t="s">
        <v>839</v>
      </c>
      <c r="C19" s="485">
        <v>4</v>
      </c>
      <c r="D19" s="485">
        <v>162</v>
      </c>
      <c r="E19" s="485">
        <v>287</v>
      </c>
      <c r="F19" s="485">
        <v>0</v>
      </c>
      <c r="G19" s="485">
        <v>0</v>
      </c>
      <c r="H19" s="485">
        <v>0</v>
      </c>
      <c r="I19" s="485">
        <v>0</v>
      </c>
      <c r="J19" s="485">
        <v>0</v>
      </c>
      <c r="K19" s="485" t="s">
        <v>978</v>
      </c>
    </row>
    <row r="20" spans="1:12" ht="15" customHeight="1">
      <c r="A20" s="365">
        <v>12</v>
      </c>
      <c r="B20" s="365" t="s">
        <v>869</v>
      </c>
      <c r="C20" s="434">
        <v>0</v>
      </c>
      <c r="D20" s="434">
        <v>0</v>
      </c>
      <c r="E20" s="434">
        <v>0</v>
      </c>
      <c r="F20" s="434">
        <v>0</v>
      </c>
      <c r="G20" s="434">
        <v>0</v>
      </c>
      <c r="H20" s="434">
        <v>0</v>
      </c>
      <c r="I20" s="434">
        <v>0</v>
      </c>
      <c r="J20" s="434">
        <v>0</v>
      </c>
      <c r="K20" s="434"/>
    </row>
    <row r="21" spans="1:12" ht="15" customHeight="1">
      <c r="A21" s="365">
        <v>13</v>
      </c>
      <c r="B21" s="365" t="s">
        <v>841</v>
      </c>
      <c r="C21" s="434">
        <v>0</v>
      </c>
      <c r="D21" s="434">
        <v>0</v>
      </c>
      <c r="E21" s="434">
        <v>0</v>
      </c>
      <c r="F21" s="434">
        <v>0</v>
      </c>
      <c r="G21" s="434">
        <v>0</v>
      </c>
      <c r="H21" s="434">
        <v>0</v>
      </c>
      <c r="I21" s="434">
        <v>0</v>
      </c>
      <c r="J21" s="434">
        <v>0</v>
      </c>
      <c r="K21" s="434"/>
    </row>
    <row r="22" spans="1:12" ht="15" customHeight="1">
      <c r="A22" s="365">
        <v>14</v>
      </c>
      <c r="B22" s="365" t="s">
        <v>842</v>
      </c>
      <c r="C22" s="434">
        <v>0</v>
      </c>
      <c r="D22" s="434">
        <v>0</v>
      </c>
      <c r="E22" s="434">
        <v>0</v>
      </c>
      <c r="F22" s="434">
        <v>0</v>
      </c>
      <c r="G22" s="434">
        <v>0</v>
      </c>
      <c r="H22" s="434">
        <v>0</v>
      </c>
      <c r="I22" s="434">
        <v>0</v>
      </c>
      <c r="J22" s="434">
        <v>0</v>
      </c>
      <c r="K22" s="434"/>
    </row>
    <row r="23" spans="1:12" ht="15" customHeight="1">
      <c r="A23" s="365">
        <v>15</v>
      </c>
      <c r="B23" s="365" t="s">
        <v>843</v>
      </c>
      <c r="C23" s="434">
        <v>0</v>
      </c>
      <c r="D23" s="434">
        <v>0</v>
      </c>
      <c r="E23" s="434">
        <v>0</v>
      </c>
      <c r="F23" s="434">
        <v>0</v>
      </c>
      <c r="G23" s="434">
        <v>0</v>
      </c>
      <c r="H23" s="434">
        <v>0</v>
      </c>
      <c r="I23" s="434">
        <v>0</v>
      </c>
      <c r="J23" s="434">
        <v>0</v>
      </c>
      <c r="K23" s="434"/>
    </row>
    <row r="24" spans="1:12" ht="15" customHeight="1">
      <c r="A24" s="365">
        <v>16</v>
      </c>
      <c r="B24" s="365" t="s">
        <v>844</v>
      </c>
      <c r="C24" s="434">
        <v>0</v>
      </c>
      <c r="D24" s="434">
        <v>0</v>
      </c>
      <c r="E24" s="434">
        <v>0</v>
      </c>
      <c r="F24" s="434">
        <v>0</v>
      </c>
      <c r="G24" s="434">
        <v>0</v>
      </c>
      <c r="H24" s="434">
        <v>0</v>
      </c>
      <c r="I24" s="434">
        <v>0</v>
      </c>
      <c r="J24" s="434">
        <v>0</v>
      </c>
      <c r="K24" s="434"/>
    </row>
    <row r="25" spans="1:12" ht="15" customHeight="1">
      <c r="A25" s="365">
        <v>17</v>
      </c>
      <c r="B25" s="365" t="s">
        <v>845</v>
      </c>
      <c r="C25" s="434">
        <v>0</v>
      </c>
      <c r="D25" s="434">
        <v>0</v>
      </c>
      <c r="E25" s="434">
        <v>0</v>
      </c>
      <c r="F25" s="434">
        <v>0</v>
      </c>
      <c r="G25" s="434">
        <v>0</v>
      </c>
      <c r="H25" s="434">
        <v>0</v>
      </c>
      <c r="I25" s="434">
        <v>0</v>
      </c>
      <c r="J25" s="434">
        <v>0</v>
      </c>
      <c r="K25" s="434"/>
    </row>
    <row r="26" spans="1:12" ht="15">
      <c r="A26" s="365">
        <v>18</v>
      </c>
      <c r="B26" s="365" t="s">
        <v>846</v>
      </c>
      <c r="C26" s="434">
        <v>0</v>
      </c>
      <c r="D26" s="434">
        <v>0</v>
      </c>
      <c r="E26" s="434">
        <v>0</v>
      </c>
      <c r="F26" s="434">
        <v>0</v>
      </c>
      <c r="G26" s="434">
        <v>0</v>
      </c>
      <c r="H26" s="434">
        <v>0</v>
      </c>
      <c r="I26" s="434">
        <v>0</v>
      </c>
      <c r="J26" s="434">
        <v>0</v>
      </c>
      <c r="K26" s="434"/>
    </row>
    <row r="27" spans="1:12" ht="15">
      <c r="A27" s="365">
        <v>19</v>
      </c>
      <c r="B27" s="365" t="s">
        <v>847</v>
      </c>
      <c r="C27" s="434">
        <v>0</v>
      </c>
      <c r="D27" s="434">
        <v>0</v>
      </c>
      <c r="E27" s="434">
        <v>0</v>
      </c>
      <c r="F27" s="434">
        <v>0</v>
      </c>
      <c r="G27" s="434">
        <v>0</v>
      </c>
      <c r="H27" s="434">
        <v>0</v>
      </c>
      <c r="I27" s="434">
        <v>0</v>
      </c>
      <c r="J27" s="434">
        <v>0</v>
      </c>
      <c r="K27" s="434"/>
    </row>
    <row r="28" spans="1:12" ht="15">
      <c r="A28" s="365">
        <v>20</v>
      </c>
      <c r="B28" s="365" t="s">
        <v>848</v>
      </c>
      <c r="C28" s="434">
        <v>0</v>
      </c>
      <c r="D28" s="434">
        <v>0</v>
      </c>
      <c r="E28" s="434">
        <v>0</v>
      </c>
      <c r="F28" s="434">
        <v>0</v>
      </c>
      <c r="G28" s="434">
        <v>0</v>
      </c>
      <c r="H28" s="434">
        <v>0</v>
      </c>
      <c r="I28" s="434">
        <v>0</v>
      </c>
      <c r="J28" s="434">
        <v>0</v>
      </c>
      <c r="K28" s="430"/>
    </row>
    <row r="29" spans="1:12" ht="15">
      <c r="A29" s="365">
        <v>21</v>
      </c>
      <c r="B29" s="365" t="s">
        <v>849</v>
      </c>
      <c r="C29" s="434">
        <v>0</v>
      </c>
      <c r="D29" s="434">
        <v>0</v>
      </c>
      <c r="E29" s="434">
        <v>0</v>
      </c>
      <c r="F29" s="434">
        <v>0</v>
      </c>
      <c r="G29" s="434">
        <v>0</v>
      </c>
      <c r="H29" s="434">
        <v>0</v>
      </c>
      <c r="I29" s="434">
        <v>0</v>
      </c>
      <c r="J29" s="434">
        <v>0</v>
      </c>
      <c r="K29" s="409"/>
      <c r="L29" t="s">
        <v>10</v>
      </c>
    </row>
    <row r="30" spans="1:12">
      <c r="A30" s="265" t="s">
        <v>15</v>
      </c>
      <c r="B30" s="9"/>
      <c r="C30" s="408">
        <f>SUM(C9:C29)</f>
        <v>4</v>
      </c>
      <c r="D30" s="491">
        <f t="shared" ref="D30:J30" si="0">SUM(D9:D29)</f>
        <v>162</v>
      </c>
      <c r="E30" s="491">
        <f t="shared" si="0"/>
        <v>287</v>
      </c>
      <c r="F30" s="491">
        <f t="shared" si="0"/>
        <v>0</v>
      </c>
      <c r="G30" s="491">
        <f t="shared" si="0"/>
        <v>0</v>
      </c>
      <c r="H30" s="491">
        <f t="shared" si="0"/>
        <v>0</v>
      </c>
      <c r="I30" s="491">
        <f t="shared" si="0"/>
        <v>0</v>
      </c>
      <c r="J30" s="491">
        <f t="shared" si="0"/>
        <v>0</v>
      </c>
      <c r="K30" s="408"/>
    </row>
    <row r="31" spans="1:12" s="652" customFormat="1">
      <c r="A31" s="11"/>
      <c r="B31" s="12"/>
      <c r="C31" s="11"/>
      <c r="D31" s="11"/>
      <c r="E31" s="11"/>
      <c r="F31" s="11"/>
      <c r="G31" s="11"/>
      <c r="H31" s="11"/>
      <c r="I31" s="11"/>
      <c r="J31" s="11"/>
      <c r="K31" s="11"/>
    </row>
    <row r="32" spans="1:12" s="652" customFormat="1">
      <c r="A32" s="11"/>
      <c r="B32" s="12"/>
      <c r="C32" s="11"/>
      <c r="D32" s="11"/>
      <c r="E32" s="11"/>
      <c r="F32" s="11"/>
      <c r="G32" s="11"/>
      <c r="H32" s="11"/>
      <c r="I32" s="11"/>
      <c r="J32" s="11"/>
      <c r="K32" s="11"/>
    </row>
    <row r="34" spans="1:14" ht="12.75" customHeight="1">
      <c r="A34" s="356" t="s">
        <v>18</v>
      </c>
      <c r="B34" s="14"/>
      <c r="C34" s="269"/>
      <c r="H34" s="1086" t="s">
        <v>1065</v>
      </c>
      <c r="I34" s="1086"/>
      <c r="J34" s="1086"/>
      <c r="K34" s="1086"/>
      <c r="L34" s="1086"/>
      <c r="M34" s="1086"/>
      <c r="N34" s="1086"/>
    </row>
    <row r="35" spans="1:14" ht="12.75" customHeight="1">
      <c r="A35" s="267"/>
      <c r="B35" s="267"/>
      <c r="C35" s="374"/>
      <c r="H35" s="1086"/>
      <c r="I35" s="1086"/>
      <c r="J35" s="1086"/>
      <c r="K35" s="1086"/>
      <c r="L35" s="1086"/>
      <c r="M35" s="1086"/>
      <c r="N35" s="1086"/>
    </row>
    <row r="36" spans="1:14" ht="28.5" customHeight="1">
      <c r="A36" s="267"/>
      <c r="B36" s="267"/>
      <c r="C36" s="374"/>
      <c r="H36" s="1086"/>
      <c r="I36" s="1086"/>
      <c r="J36" s="1086"/>
      <c r="K36" s="1086"/>
      <c r="L36" s="1086"/>
      <c r="M36" s="1086"/>
      <c r="N36" s="1086"/>
    </row>
    <row r="37" spans="1:14" ht="12.75" customHeight="1">
      <c r="A37" s="178"/>
      <c r="B37" s="178"/>
      <c r="C37" s="178"/>
      <c r="D37" s="178"/>
      <c r="E37" s="178"/>
      <c r="F37" s="178"/>
      <c r="G37" s="188"/>
      <c r="H37" s="1086"/>
      <c r="I37" s="1086"/>
      <c r="J37" s="1086"/>
      <c r="K37" s="1086"/>
      <c r="L37" s="1086"/>
      <c r="M37" s="1086"/>
      <c r="N37" s="1086"/>
    </row>
    <row r="38" spans="1:14" ht="12.75" customHeight="1">
      <c r="F38" s="178"/>
      <c r="H38" s="1086"/>
      <c r="I38" s="1086"/>
      <c r="J38" s="1086"/>
      <c r="K38" s="1086"/>
      <c r="L38" s="1086"/>
      <c r="M38" s="1086"/>
      <c r="N38" s="1086"/>
    </row>
    <row r="39" spans="1:14">
      <c r="H39" s="1086"/>
      <c r="I39" s="1086"/>
      <c r="J39" s="1086"/>
      <c r="K39" s="1086"/>
      <c r="L39" s="1086"/>
      <c r="M39" s="1086"/>
      <c r="N39" s="1086"/>
    </row>
    <row r="40" spans="1:14">
      <c r="H40" s="1086"/>
      <c r="I40" s="1086"/>
      <c r="J40" s="1086"/>
      <c r="K40" s="1086"/>
      <c r="L40" s="1086"/>
      <c r="M40" s="1086"/>
      <c r="N40" s="1086"/>
    </row>
  </sheetData>
  <mergeCells count="12">
    <mergeCell ref="H34:N40"/>
    <mergeCell ref="A1:H1"/>
    <mergeCell ref="A2:H2"/>
    <mergeCell ref="A4:H4"/>
    <mergeCell ref="K6:K7"/>
    <mergeCell ref="I6:I7"/>
    <mergeCell ref="J6:J7"/>
    <mergeCell ref="G5:I5"/>
    <mergeCell ref="A6:A7"/>
    <mergeCell ref="B6:B7"/>
    <mergeCell ref="C6:E6"/>
    <mergeCell ref="F6:H6"/>
  </mergeCells>
  <printOptions horizontalCentered="1"/>
  <pageMargins left="0.70866141732283472" right="0.70866141732283472" top="0.23622047244094491" bottom="0" header="0.31496062992125984" footer="0.31496062992125984"/>
  <pageSetup paperSize="5" scale="89" orientation="landscape" r:id="rId1"/>
</worksheet>
</file>

<file path=xl/worksheets/sheet44.xml><?xml version="1.0" encoding="utf-8"?>
<worksheet xmlns="http://schemas.openxmlformats.org/spreadsheetml/2006/main" xmlns:r="http://schemas.openxmlformats.org/officeDocument/2006/relationships">
  <sheetPr>
    <pageSetUpPr fitToPage="1"/>
  </sheetPr>
  <dimension ref="A1:R52"/>
  <sheetViews>
    <sheetView view="pageBreakPreview" zoomScale="73" zoomScaleNormal="85" zoomScaleSheetLayoutView="73" workbookViewId="0">
      <selection activeCell="J3" sqref="J3"/>
    </sheetView>
  </sheetViews>
  <sheetFormatPr defaultRowHeight="12.75"/>
  <cols>
    <col min="1" max="1" width="7.42578125" customWidth="1"/>
    <col min="2" max="2" width="17.140625" customWidth="1"/>
    <col min="3" max="4" width="12.7109375" style="615" customWidth="1"/>
    <col min="5" max="5" width="14.42578125" style="615" customWidth="1"/>
    <col min="6" max="6" width="17" style="615" customWidth="1"/>
    <col min="7" max="7" width="14.140625" style="615" customWidth="1"/>
    <col min="8" max="8" width="17" style="615" customWidth="1"/>
    <col min="9" max="9" width="13" style="615" customWidth="1"/>
    <col min="10" max="10" width="17" style="615" customWidth="1"/>
    <col min="11" max="11" width="11.28515625" style="615" customWidth="1"/>
    <col min="12" max="12" width="19.28515625" style="615" customWidth="1"/>
    <col min="13" max="18" width="9.140625" style="943"/>
  </cols>
  <sheetData>
    <row r="1" spans="1:18" ht="15">
      <c r="A1" s="79"/>
      <c r="B1" s="79"/>
      <c r="C1" s="616"/>
      <c r="D1" s="616"/>
      <c r="E1" s="616"/>
      <c r="F1" s="616"/>
      <c r="G1" s="616"/>
      <c r="H1" s="616"/>
      <c r="K1" s="1206" t="s">
        <v>83</v>
      </c>
      <c r="L1" s="1206"/>
    </row>
    <row r="2" spans="1:18" ht="15.75">
      <c r="A2" s="1381" t="s">
        <v>0</v>
      </c>
      <c r="B2" s="1381"/>
      <c r="C2" s="1381"/>
      <c r="D2" s="1381"/>
      <c r="E2" s="1381"/>
      <c r="F2" s="1381"/>
      <c r="G2" s="1381"/>
      <c r="H2" s="1381"/>
      <c r="I2" s="616"/>
      <c r="J2" s="616"/>
      <c r="K2" s="616"/>
      <c r="L2" s="616"/>
    </row>
    <row r="3" spans="1:18" ht="20.25">
      <c r="A3" s="1194" t="s">
        <v>655</v>
      </c>
      <c r="B3" s="1194"/>
      <c r="C3" s="1194"/>
      <c r="D3" s="1194"/>
      <c r="E3" s="1194"/>
      <c r="F3" s="1194"/>
      <c r="G3" s="1194"/>
      <c r="H3" s="1194"/>
      <c r="I3" s="616"/>
      <c r="J3" s="616"/>
      <c r="K3" s="616"/>
      <c r="L3" s="616"/>
    </row>
    <row r="4" spans="1:18">
      <c r="A4" s="79"/>
      <c r="B4" s="79"/>
      <c r="C4" s="616"/>
      <c r="D4" s="616"/>
      <c r="E4" s="616"/>
      <c r="F4" s="616"/>
      <c r="G4" s="616"/>
      <c r="H4" s="616"/>
      <c r="I4" s="616"/>
      <c r="J4" s="616"/>
      <c r="K4" s="616"/>
      <c r="L4" s="616"/>
    </row>
    <row r="5" spans="1:18" ht="15.75">
      <c r="A5" s="1195" t="s">
        <v>698</v>
      </c>
      <c r="B5" s="1195"/>
      <c r="C5" s="1195"/>
      <c r="D5" s="1195"/>
      <c r="E5" s="1195"/>
      <c r="F5" s="1195"/>
      <c r="G5" s="1195"/>
      <c r="H5" s="1195"/>
      <c r="I5" s="1195"/>
      <c r="J5" s="1195"/>
      <c r="K5" s="1195"/>
      <c r="L5" s="1195"/>
    </row>
    <row r="6" spans="1:18">
      <c r="A6" s="79"/>
      <c r="B6" s="79"/>
      <c r="C6" s="616"/>
      <c r="D6" s="616"/>
      <c r="E6" s="616"/>
      <c r="F6" s="616"/>
      <c r="G6" s="616"/>
      <c r="H6" s="616"/>
      <c r="I6" s="616"/>
      <c r="J6" s="616"/>
      <c r="K6" s="616"/>
      <c r="L6" s="616"/>
    </row>
    <row r="7" spans="1:18">
      <c r="A7" s="1118" t="s">
        <v>966</v>
      </c>
      <c r="B7" s="1118"/>
      <c r="C7" s="616"/>
      <c r="D7" s="616"/>
      <c r="E7" s="616"/>
      <c r="F7" s="616"/>
      <c r="G7" s="616"/>
      <c r="H7" s="236"/>
      <c r="I7" s="616"/>
      <c r="J7" s="616"/>
      <c r="K7" s="616"/>
      <c r="L7" s="616"/>
    </row>
    <row r="8" spans="1:18" ht="18">
      <c r="A8" s="82"/>
      <c r="B8" s="82"/>
      <c r="C8" s="616"/>
      <c r="D8" s="616"/>
      <c r="E8" s="616"/>
      <c r="F8" s="616"/>
      <c r="G8" s="616"/>
      <c r="H8" s="616"/>
      <c r="I8" s="614"/>
      <c r="J8" s="614"/>
      <c r="K8" s="1226" t="s">
        <v>1015</v>
      </c>
      <c r="L8" s="1226"/>
    </row>
    <row r="9" spans="1:18" ht="27.75" customHeight="1">
      <c r="A9" s="1379" t="s">
        <v>221</v>
      </c>
      <c r="B9" s="1379" t="s">
        <v>220</v>
      </c>
      <c r="C9" s="1100" t="s">
        <v>507</v>
      </c>
      <c r="D9" s="1100" t="s">
        <v>508</v>
      </c>
      <c r="E9" s="1377" t="s">
        <v>509</v>
      </c>
      <c r="F9" s="1377"/>
      <c r="G9" s="1377" t="s">
        <v>463</v>
      </c>
      <c r="H9" s="1377"/>
      <c r="I9" s="1377" t="s">
        <v>231</v>
      </c>
      <c r="J9" s="1377"/>
      <c r="K9" s="1378" t="s">
        <v>233</v>
      </c>
      <c r="L9" s="1378"/>
    </row>
    <row r="10" spans="1:18" ht="25.5">
      <c r="A10" s="1380"/>
      <c r="B10" s="1380"/>
      <c r="C10" s="1100"/>
      <c r="D10" s="1100"/>
      <c r="E10" s="613" t="s">
        <v>219</v>
      </c>
      <c r="F10" s="613" t="s">
        <v>200</v>
      </c>
      <c r="G10" s="613" t="s">
        <v>219</v>
      </c>
      <c r="H10" s="613" t="s">
        <v>200</v>
      </c>
      <c r="I10" s="613" t="s">
        <v>219</v>
      </c>
      <c r="J10" s="613" t="s">
        <v>200</v>
      </c>
      <c r="K10" s="613" t="s">
        <v>219</v>
      </c>
      <c r="L10" s="613" t="s">
        <v>200</v>
      </c>
    </row>
    <row r="11" spans="1:18" s="14" customFormat="1">
      <c r="A11" s="83">
        <v>1</v>
      </c>
      <c r="B11" s="83">
        <v>2</v>
      </c>
      <c r="C11" s="617">
        <v>3</v>
      </c>
      <c r="D11" s="617">
        <v>4</v>
      </c>
      <c r="E11" s="617">
        <v>5</v>
      </c>
      <c r="F11" s="617">
        <v>6</v>
      </c>
      <c r="G11" s="617">
        <v>7</v>
      </c>
      <c r="H11" s="617">
        <v>8</v>
      </c>
      <c r="I11" s="617">
        <v>9</v>
      </c>
      <c r="J11" s="617">
        <v>10</v>
      </c>
      <c r="K11" s="617">
        <v>11</v>
      </c>
      <c r="L11" s="617">
        <v>12</v>
      </c>
      <c r="M11" s="838"/>
      <c r="N11" s="838"/>
      <c r="O11" s="838"/>
      <c r="P11" s="838"/>
      <c r="Q11" s="838"/>
      <c r="R11" s="838"/>
    </row>
    <row r="12" spans="1:18" s="666" customFormat="1">
      <c r="A12" s="365">
        <v>1</v>
      </c>
      <c r="B12" s="365" t="s">
        <v>829</v>
      </c>
      <c r="C12" s="555">
        <v>820</v>
      </c>
      <c r="D12" s="555">
        <v>63421</v>
      </c>
      <c r="E12" s="555">
        <v>820</v>
      </c>
      <c r="F12" s="555">
        <f t="shared" ref="F12" si="0">35084+26386</f>
        <v>61470</v>
      </c>
      <c r="G12" s="555">
        <v>820</v>
      </c>
      <c r="H12" s="555">
        <v>61470</v>
      </c>
      <c r="I12" s="555">
        <v>820</v>
      </c>
      <c r="J12" s="555">
        <f>F12*2</f>
        <v>122940</v>
      </c>
      <c r="K12" s="555">
        <v>0</v>
      </c>
      <c r="L12" s="555">
        <v>0</v>
      </c>
      <c r="M12" s="838"/>
      <c r="N12" s="838"/>
      <c r="O12" s="838"/>
      <c r="P12" s="838"/>
      <c r="Q12" s="838"/>
      <c r="R12" s="838"/>
    </row>
    <row r="13" spans="1:18" s="666" customFormat="1">
      <c r="A13" s="365">
        <v>2</v>
      </c>
      <c r="B13" s="365" t="s">
        <v>830</v>
      </c>
      <c r="C13" s="555">
        <v>1122</v>
      </c>
      <c r="D13" s="555">
        <v>88873</v>
      </c>
      <c r="E13" s="555">
        <v>1122</v>
      </c>
      <c r="F13" s="555">
        <v>78208</v>
      </c>
      <c r="G13" s="555">
        <v>1122</v>
      </c>
      <c r="H13" s="555">
        <v>78208</v>
      </c>
      <c r="I13" s="555">
        <v>1122</v>
      </c>
      <c r="J13" s="555">
        <f t="shared" ref="J13:J32" si="1">F13*2</f>
        <v>156416</v>
      </c>
      <c r="K13" s="555">
        <v>1122</v>
      </c>
      <c r="L13" s="555">
        <v>0</v>
      </c>
      <c r="M13" s="838"/>
      <c r="N13" s="838"/>
      <c r="O13" s="838"/>
      <c r="P13" s="838"/>
      <c r="Q13" s="838"/>
      <c r="R13" s="838"/>
    </row>
    <row r="14" spans="1:18" s="666" customFormat="1">
      <c r="A14" s="365">
        <v>3</v>
      </c>
      <c r="B14" s="365" t="s">
        <v>831</v>
      </c>
      <c r="C14" s="739">
        <v>745</v>
      </c>
      <c r="D14" s="739">
        <v>74877</v>
      </c>
      <c r="E14" s="739">
        <v>368</v>
      </c>
      <c r="F14" s="739">
        <v>71027</v>
      </c>
      <c r="G14" s="739">
        <v>368</v>
      </c>
      <c r="H14" s="739">
        <v>71027</v>
      </c>
      <c r="I14" s="739">
        <v>368</v>
      </c>
      <c r="J14" s="555">
        <f t="shared" si="1"/>
        <v>142054</v>
      </c>
      <c r="K14" s="739">
        <v>0</v>
      </c>
      <c r="L14" s="739">
        <v>0</v>
      </c>
      <c r="M14" s="838"/>
      <c r="N14" s="838"/>
      <c r="O14" s="838"/>
      <c r="P14" s="838"/>
      <c r="Q14" s="838"/>
      <c r="R14" s="838"/>
    </row>
    <row r="15" spans="1:18" s="666" customFormat="1">
      <c r="A15" s="365">
        <v>4</v>
      </c>
      <c r="B15" s="365" t="s">
        <v>832</v>
      </c>
      <c r="C15" s="739">
        <v>617</v>
      </c>
      <c r="D15" s="739">
        <v>73275</v>
      </c>
      <c r="E15" s="739">
        <v>356</v>
      </c>
      <c r="F15" s="739">
        <v>56917</v>
      </c>
      <c r="G15" s="739">
        <v>356</v>
      </c>
      <c r="H15" s="739">
        <v>56917</v>
      </c>
      <c r="I15" s="739">
        <v>356</v>
      </c>
      <c r="J15" s="555">
        <f t="shared" si="1"/>
        <v>113834</v>
      </c>
      <c r="K15" s="739">
        <v>117</v>
      </c>
      <c r="L15" s="739">
        <v>262</v>
      </c>
      <c r="M15" s="838"/>
      <c r="N15" s="838"/>
      <c r="O15" s="838"/>
      <c r="P15" s="838"/>
      <c r="Q15" s="838"/>
      <c r="R15" s="838"/>
    </row>
    <row r="16" spans="1:18" s="666" customFormat="1">
      <c r="A16" s="365">
        <v>5</v>
      </c>
      <c r="B16" s="365" t="s">
        <v>833</v>
      </c>
      <c r="C16" s="555">
        <v>604</v>
      </c>
      <c r="D16" s="555">
        <v>86325</v>
      </c>
      <c r="E16" s="555">
        <v>578</v>
      </c>
      <c r="F16" s="555">
        <v>82330</v>
      </c>
      <c r="G16" s="555">
        <v>578</v>
      </c>
      <c r="H16" s="555">
        <v>82330</v>
      </c>
      <c r="I16" s="555">
        <v>578</v>
      </c>
      <c r="J16" s="555">
        <f t="shared" si="1"/>
        <v>164660</v>
      </c>
      <c r="K16" s="555">
        <v>0</v>
      </c>
      <c r="L16" s="555">
        <v>0</v>
      </c>
      <c r="M16" s="838"/>
      <c r="N16" s="838"/>
      <c r="O16" s="838"/>
      <c r="P16" s="838"/>
      <c r="Q16" s="838"/>
      <c r="R16" s="838"/>
    </row>
    <row r="17" spans="1:18" s="666" customFormat="1">
      <c r="A17" s="365">
        <v>6</v>
      </c>
      <c r="B17" s="365" t="s">
        <v>834</v>
      </c>
      <c r="C17" s="739">
        <v>870</v>
      </c>
      <c r="D17" s="739">
        <v>100246</v>
      </c>
      <c r="E17" s="739">
        <v>525</v>
      </c>
      <c r="F17" s="739">
        <v>74258</v>
      </c>
      <c r="G17" s="739">
        <v>525</v>
      </c>
      <c r="H17" s="739">
        <v>74258</v>
      </c>
      <c r="I17" s="739">
        <v>525</v>
      </c>
      <c r="J17" s="555">
        <f t="shared" si="1"/>
        <v>148516</v>
      </c>
      <c r="K17" s="739">
        <v>0</v>
      </c>
      <c r="L17" s="739">
        <v>0</v>
      </c>
      <c r="M17" s="838"/>
      <c r="N17" s="838"/>
      <c r="O17" s="838"/>
      <c r="P17" s="838"/>
      <c r="Q17" s="838"/>
      <c r="R17" s="838"/>
    </row>
    <row r="18" spans="1:18" s="666" customFormat="1">
      <c r="A18" s="365">
        <v>7</v>
      </c>
      <c r="B18" s="365" t="s">
        <v>835</v>
      </c>
      <c r="C18" s="555">
        <v>533</v>
      </c>
      <c r="D18" s="555">
        <v>35245</v>
      </c>
      <c r="E18" s="555">
        <v>533</v>
      </c>
      <c r="F18" s="555">
        <v>35245</v>
      </c>
      <c r="G18" s="555">
        <v>533</v>
      </c>
      <c r="H18" s="555">
        <v>35245</v>
      </c>
      <c r="I18" s="555">
        <v>533</v>
      </c>
      <c r="J18" s="555">
        <f t="shared" si="1"/>
        <v>70490</v>
      </c>
      <c r="K18" s="555">
        <v>0</v>
      </c>
      <c r="L18" s="555">
        <v>0</v>
      </c>
      <c r="M18" s="838"/>
      <c r="N18" s="838"/>
      <c r="O18" s="838"/>
      <c r="P18" s="838"/>
      <c r="Q18" s="838"/>
      <c r="R18" s="838"/>
    </row>
    <row r="19" spans="1:18" s="666" customFormat="1">
      <c r="A19" s="365">
        <v>8</v>
      </c>
      <c r="B19" s="365" t="s">
        <v>836</v>
      </c>
      <c r="C19" s="555">
        <v>748</v>
      </c>
      <c r="D19" s="555">
        <v>84413</v>
      </c>
      <c r="E19" s="555">
        <v>737</v>
      </c>
      <c r="F19" s="555">
        <v>103694</v>
      </c>
      <c r="G19" s="555">
        <v>737</v>
      </c>
      <c r="H19" s="555">
        <v>103694</v>
      </c>
      <c r="I19" s="555">
        <v>737</v>
      </c>
      <c r="J19" s="555">
        <f t="shared" si="1"/>
        <v>207388</v>
      </c>
      <c r="K19" s="555">
        <v>0</v>
      </c>
      <c r="L19" s="555">
        <v>0</v>
      </c>
      <c r="M19" s="838"/>
      <c r="N19" s="838"/>
      <c r="O19" s="838"/>
      <c r="P19" s="838"/>
      <c r="Q19" s="838"/>
      <c r="R19" s="838"/>
    </row>
    <row r="20" spans="1:18" s="666" customFormat="1">
      <c r="A20" s="365">
        <v>9</v>
      </c>
      <c r="B20" s="365" t="s">
        <v>837</v>
      </c>
      <c r="C20" s="555">
        <v>595</v>
      </c>
      <c r="D20" s="555">
        <v>72421</v>
      </c>
      <c r="E20" s="555">
        <v>598</v>
      </c>
      <c r="F20" s="555">
        <v>105413</v>
      </c>
      <c r="G20" s="555">
        <v>598</v>
      </c>
      <c r="H20" s="555">
        <v>105413</v>
      </c>
      <c r="I20" s="555">
        <v>598</v>
      </c>
      <c r="J20" s="555">
        <f t="shared" si="1"/>
        <v>210826</v>
      </c>
      <c r="K20" s="555">
        <v>614</v>
      </c>
      <c r="L20" s="555">
        <v>280</v>
      </c>
      <c r="M20" s="838"/>
      <c r="N20" s="838"/>
      <c r="O20" s="838"/>
      <c r="P20" s="838"/>
      <c r="Q20" s="838"/>
      <c r="R20" s="838"/>
    </row>
    <row r="21" spans="1:18" s="666" customFormat="1">
      <c r="A21" s="365">
        <v>10</v>
      </c>
      <c r="B21" s="365" t="s">
        <v>838</v>
      </c>
      <c r="C21" s="744">
        <v>779</v>
      </c>
      <c r="D21" s="744">
        <v>89588</v>
      </c>
      <c r="E21" s="744">
        <v>621</v>
      </c>
      <c r="F21" s="744">
        <v>76179</v>
      </c>
      <c r="G21" s="744">
        <v>621</v>
      </c>
      <c r="H21" s="744">
        <v>76179</v>
      </c>
      <c r="I21" s="744">
        <v>621</v>
      </c>
      <c r="J21" s="555">
        <f t="shared" si="1"/>
        <v>152358</v>
      </c>
      <c r="K21" s="744">
        <v>0</v>
      </c>
      <c r="L21" s="744">
        <v>0</v>
      </c>
      <c r="M21" s="838"/>
      <c r="N21" s="838"/>
      <c r="O21" s="838"/>
      <c r="P21" s="838"/>
      <c r="Q21" s="838"/>
      <c r="R21" s="838"/>
    </row>
    <row r="22" spans="1:18" s="666" customFormat="1">
      <c r="A22" s="365">
        <v>11</v>
      </c>
      <c r="B22" s="365" t="s">
        <v>839</v>
      </c>
      <c r="C22" s="555">
        <v>799</v>
      </c>
      <c r="D22" s="555">
        <v>59864</v>
      </c>
      <c r="E22" s="555">
        <v>799</v>
      </c>
      <c r="F22" s="555">
        <v>55974</v>
      </c>
      <c r="G22" s="555">
        <v>799</v>
      </c>
      <c r="H22" s="555">
        <v>55974</v>
      </c>
      <c r="I22" s="555">
        <v>799</v>
      </c>
      <c r="J22" s="555">
        <f t="shared" si="1"/>
        <v>111948</v>
      </c>
      <c r="K22" s="555">
        <v>0</v>
      </c>
      <c r="L22" s="555">
        <v>0</v>
      </c>
      <c r="M22" s="838"/>
      <c r="N22" s="838"/>
      <c r="O22" s="838"/>
      <c r="P22" s="838"/>
      <c r="Q22" s="838"/>
      <c r="R22" s="838"/>
    </row>
    <row r="23" spans="1:18" s="666" customFormat="1">
      <c r="A23" s="365">
        <v>12</v>
      </c>
      <c r="B23" s="365" t="s">
        <v>869</v>
      </c>
      <c r="C23" s="555">
        <v>756</v>
      </c>
      <c r="D23" s="555">
        <v>41440</v>
      </c>
      <c r="E23" s="555">
        <v>756</v>
      </c>
      <c r="F23" s="555">
        <v>41440</v>
      </c>
      <c r="G23" s="555">
        <v>756</v>
      </c>
      <c r="H23" s="555">
        <v>41440</v>
      </c>
      <c r="I23" s="555">
        <v>756</v>
      </c>
      <c r="J23" s="555">
        <f t="shared" si="1"/>
        <v>82880</v>
      </c>
      <c r="K23" s="555">
        <v>0</v>
      </c>
      <c r="L23" s="555">
        <v>0</v>
      </c>
      <c r="M23" s="838"/>
      <c r="N23" s="838"/>
      <c r="O23" s="838"/>
      <c r="P23" s="838"/>
      <c r="Q23" s="838"/>
      <c r="R23" s="838"/>
    </row>
    <row r="24" spans="1:18" s="666" customFormat="1">
      <c r="A24" s="365">
        <v>13</v>
      </c>
      <c r="B24" s="365" t="s">
        <v>841</v>
      </c>
      <c r="C24" s="555">
        <v>906</v>
      </c>
      <c r="D24" s="555">
        <v>158097</v>
      </c>
      <c r="E24" s="555">
        <v>823</v>
      </c>
      <c r="F24" s="555">
        <v>89267</v>
      </c>
      <c r="G24" s="555">
        <v>823</v>
      </c>
      <c r="H24" s="555">
        <v>89267</v>
      </c>
      <c r="I24" s="555">
        <v>823</v>
      </c>
      <c r="J24" s="555">
        <f t="shared" si="1"/>
        <v>178534</v>
      </c>
      <c r="K24" s="555">
        <v>0</v>
      </c>
      <c r="L24" s="555">
        <v>0</v>
      </c>
      <c r="M24" s="838"/>
      <c r="N24" s="838"/>
      <c r="O24" s="838"/>
      <c r="P24" s="838"/>
      <c r="Q24" s="838"/>
      <c r="R24" s="838"/>
    </row>
    <row r="25" spans="1:18" s="666" customFormat="1">
      <c r="A25" s="365">
        <v>14</v>
      </c>
      <c r="B25" s="365" t="s">
        <v>842</v>
      </c>
      <c r="C25" s="739">
        <v>609</v>
      </c>
      <c r="D25" s="739">
        <v>86391</v>
      </c>
      <c r="E25" s="739">
        <v>387</v>
      </c>
      <c r="F25" s="739">
        <v>48832</v>
      </c>
      <c r="G25" s="739">
        <v>387</v>
      </c>
      <c r="H25" s="739">
        <v>48832</v>
      </c>
      <c r="I25" s="739">
        <v>387</v>
      </c>
      <c r="J25" s="555">
        <f t="shared" si="1"/>
        <v>97664</v>
      </c>
      <c r="K25" s="739">
        <v>0</v>
      </c>
      <c r="L25" s="739">
        <v>0</v>
      </c>
      <c r="M25" s="838"/>
      <c r="N25" s="838"/>
      <c r="O25" s="838"/>
      <c r="P25" s="838"/>
      <c r="Q25" s="838"/>
      <c r="R25" s="838"/>
    </row>
    <row r="26" spans="1:18" s="666" customFormat="1">
      <c r="A26" s="365">
        <v>15</v>
      </c>
      <c r="B26" s="365" t="s">
        <v>843</v>
      </c>
      <c r="C26" s="739">
        <v>420</v>
      </c>
      <c r="D26" s="739">
        <v>43227</v>
      </c>
      <c r="E26" s="739">
        <v>421</v>
      </c>
      <c r="F26" s="739">
        <v>43227</v>
      </c>
      <c r="G26" s="739">
        <v>421</v>
      </c>
      <c r="H26" s="739">
        <v>43227</v>
      </c>
      <c r="I26" s="739">
        <v>421</v>
      </c>
      <c r="J26" s="555">
        <f t="shared" si="1"/>
        <v>86454</v>
      </c>
      <c r="K26" s="739">
        <v>0</v>
      </c>
      <c r="L26" s="739">
        <v>0</v>
      </c>
      <c r="M26" s="838"/>
      <c r="N26" s="838"/>
      <c r="O26" s="838"/>
      <c r="P26" s="838"/>
      <c r="Q26" s="838"/>
      <c r="R26" s="838"/>
    </row>
    <row r="27" spans="1:18" s="660" customFormat="1">
      <c r="A27" s="365">
        <v>16</v>
      </c>
      <c r="B27" s="365" t="s">
        <v>844</v>
      </c>
      <c r="C27" s="555">
        <v>430</v>
      </c>
      <c r="D27" s="555">
        <v>67084</v>
      </c>
      <c r="E27" s="555">
        <v>430</v>
      </c>
      <c r="F27" s="555">
        <v>56936</v>
      </c>
      <c r="G27" s="555">
        <v>430</v>
      </c>
      <c r="H27" s="555">
        <v>56936</v>
      </c>
      <c r="I27" s="555">
        <v>430</v>
      </c>
      <c r="J27" s="555">
        <f>F27*2</f>
        <v>113872</v>
      </c>
      <c r="K27" s="555">
        <v>0</v>
      </c>
      <c r="L27" s="555">
        <v>0</v>
      </c>
      <c r="M27" s="943"/>
      <c r="N27" s="943"/>
      <c r="O27" s="943"/>
      <c r="P27" s="943"/>
      <c r="Q27" s="943"/>
      <c r="R27" s="943"/>
    </row>
    <row r="28" spans="1:18" s="943" customFormat="1">
      <c r="A28" s="658">
        <v>17</v>
      </c>
      <c r="B28" s="658" t="s">
        <v>845</v>
      </c>
      <c r="C28" s="998">
        <v>660</v>
      </c>
      <c r="D28" s="998">
        <v>41611</v>
      </c>
      <c r="E28" s="998">
        <v>660</v>
      </c>
      <c r="F28" s="998">
        <v>41611</v>
      </c>
      <c r="G28" s="998">
        <v>660</v>
      </c>
      <c r="H28" s="998">
        <v>41611</v>
      </c>
      <c r="I28" s="998">
        <v>660</v>
      </c>
      <c r="J28" s="555">
        <f t="shared" si="1"/>
        <v>83222</v>
      </c>
      <c r="K28" s="998">
        <v>0</v>
      </c>
      <c r="L28" s="998">
        <v>0</v>
      </c>
    </row>
    <row r="29" spans="1:18" s="660" customFormat="1">
      <c r="A29" s="365">
        <v>18</v>
      </c>
      <c r="B29" s="365" t="s">
        <v>846</v>
      </c>
      <c r="C29" s="555">
        <v>412</v>
      </c>
      <c r="D29" s="555">
        <v>43668</v>
      </c>
      <c r="E29" s="555">
        <v>447</v>
      </c>
      <c r="F29" s="555">
        <v>36809</v>
      </c>
      <c r="G29" s="555">
        <v>447</v>
      </c>
      <c r="H29" s="555">
        <v>36809</v>
      </c>
      <c r="I29" s="555">
        <v>447</v>
      </c>
      <c r="J29" s="555">
        <f t="shared" si="1"/>
        <v>73618</v>
      </c>
      <c r="K29" s="555">
        <v>0</v>
      </c>
      <c r="L29" s="555">
        <v>0</v>
      </c>
      <c r="M29" s="943"/>
      <c r="N29" s="943"/>
      <c r="O29" s="943"/>
      <c r="P29" s="943"/>
      <c r="Q29" s="943"/>
      <c r="R29" s="943"/>
    </row>
    <row r="30" spans="1:18" s="660" customFormat="1">
      <c r="A30" s="365">
        <v>19</v>
      </c>
      <c r="B30" s="365" t="s">
        <v>847</v>
      </c>
      <c r="C30" s="739">
        <v>838</v>
      </c>
      <c r="D30" s="739">
        <v>147700</v>
      </c>
      <c r="E30" s="739">
        <v>633</v>
      </c>
      <c r="F30" s="739">
        <v>96421</v>
      </c>
      <c r="G30" s="739">
        <v>633</v>
      </c>
      <c r="H30" s="739">
        <v>96421</v>
      </c>
      <c r="I30" s="739">
        <v>633</v>
      </c>
      <c r="J30" s="555">
        <f t="shared" si="1"/>
        <v>192842</v>
      </c>
      <c r="K30" s="739">
        <v>633</v>
      </c>
      <c r="L30" s="739">
        <v>0</v>
      </c>
      <c r="M30" s="943"/>
      <c r="N30" s="943"/>
      <c r="O30" s="943"/>
      <c r="P30" s="943"/>
      <c r="Q30" s="943"/>
      <c r="R30" s="943"/>
    </row>
    <row r="31" spans="1:18" s="660" customFormat="1">
      <c r="A31" s="365">
        <v>20</v>
      </c>
      <c r="B31" s="365" t="s">
        <v>848</v>
      </c>
      <c r="C31" s="555">
        <v>736</v>
      </c>
      <c r="D31" s="555">
        <v>73500</v>
      </c>
      <c r="E31" s="417">
        <v>730</v>
      </c>
      <c r="F31" s="417">
        <v>69874</v>
      </c>
      <c r="G31" s="417">
        <v>730</v>
      </c>
      <c r="H31" s="417">
        <v>69874</v>
      </c>
      <c r="I31" s="417">
        <v>730</v>
      </c>
      <c r="J31" s="555">
        <f t="shared" si="1"/>
        <v>139748</v>
      </c>
      <c r="K31" s="555">
        <v>0</v>
      </c>
      <c r="L31" s="555">
        <v>0</v>
      </c>
      <c r="M31" s="943"/>
      <c r="N31" s="943"/>
      <c r="O31" s="943"/>
      <c r="P31" s="943"/>
      <c r="Q31" s="943"/>
      <c r="R31" s="943"/>
    </row>
    <row r="32" spans="1:18" s="660" customFormat="1">
      <c r="A32" s="365">
        <v>21</v>
      </c>
      <c r="B32" s="365" t="s">
        <v>849</v>
      </c>
      <c r="C32" s="555">
        <v>991</v>
      </c>
      <c r="D32" s="555">
        <v>69816</v>
      </c>
      <c r="E32" s="555">
        <v>990</v>
      </c>
      <c r="F32" s="555">
        <v>69316</v>
      </c>
      <c r="G32" s="555">
        <v>990</v>
      </c>
      <c r="H32" s="555">
        <v>69316</v>
      </c>
      <c r="I32" s="555">
        <v>990</v>
      </c>
      <c r="J32" s="555">
        <f t="shared" si="1"/>
        <v>138632</v>
      </c>
      <c r="K32" s="555">
        <v>0</v>
      </c>
      <c r="L32" s="555">
        <v>0</v>
      </c>
      <c r="M32" s="943"/>
      <c r="N32" s="943"/>
      <c r="O32" s="943"/>
      <c r="P32" s="943"/>
      <c r="Q32" s="943"/>
      <c r="R32" s="943"/>
    </row>
    <row r="33" spans="1:13">
      <c r="A33" s="211" t="s">
        <v>15</v>
      </c>
      <c r="B33" s="498"/>
      <c r="C33" s="618">
        <f>SUM(C12:C32)</f>
        <v>14990</v>
      </c>
      <c r="D33" s="618">
        <f>SUM(D12:D32)</f>
        <v>1601082</v>
      </c>
      <c r="E33" s="618">
        <f t="shared" ref="E33:L33" si="2">SUM(E12:E32)</f>
        <v>13334</v>
      </c>
      <c r="F33" s="618">
        <f t="shared" si="2"/>
        <v>1394448</v>
      </c>
      <c r="G33" s="618">
        <f t="shared" si="2"/>
        <v>13334</v>
      </c>
      <c r="H33" s="618">
        <f t="shared" si="2"/>
        <v>1394448</v>
      </c>
      <c r="I33" s="618">
        <f t="shared" si="2"/>
        <v>13334</v>
      </c>
      <c r="J33" s="618">
        <f t="shared" si="2"/>
        <v>2788896</v>
      </c>
      <c r="K33" s="618">
        <f t="shared" si="2"/>
        <v>2486</v>
      </c>
      <c r="L33" s="618">
        <f t="shared" si="2"/>
        <v>542</v>
      </c>
    </row>
    <row r="34" spans="1:13">
      <c r="A34" s="84"/>
      <c r="B34" s="84"/>
      <c r="C34" s="616"/>
      <c r="D34" s="616"/>
      <c r="E34" s="616"/>
      <c r="F34" s="616"/>
      <c r="G34" s="616"/>
      <c r="H34" s="616"/>
      <c r="I34" s="616"/>
      <c r="J34" s="616"/>
      <c r="K34" s="616"/>
      <c r="L34" s="616"/>
    </row>
    <row r="35" spans="1:13" ht="16.5" customHeight="1">
      <c r="A35" s="267"/>
      <c r="B35" s="267"/>
      <c r="C35" s="1023"/>
      <c r="D35" s="1026"/>
      <c r="E35" s="1026"/>
      <c r="F35" s="1079">
        <f>F33/D33</f>
        <v>0.87094102613107882</v>
      </c>
      <c r="G35" s="1026"/>
      <c r="H35" s="1079">
        <f>H33/D33</f>
        <v>0.87094102613107882</v>
      </c>
      <c r="I35" s="374"/>
      <c r="J35" s="1079">
        <f>J33/D33</f>
        <v>1.7418820522621576</v>
      </c>
      <c r="K35" s="374"/>
    </row>
    <row r="36" spans="1:13" ht="21" customHeight="1">
      <c r="A36" s="178"/>
      <c r="B36" s="178"/>
      <c r="C36" s="1031"/>
      <c r="D36" s="1031"/>
      <c r="E36" s="1031"/>
      <c r="F36" s="1031"/>
      <c r="G36" s="188"/>
      <c r="H36" s="188"/>
      <c r="I36" s="188"/>
      <c r="J36" s="188"/>
      <c r="K36" s="188"/>
      <c r="L36" s="616"/>
    </row>
    <row r="37" spans="1:13" ht="15.75">
      <c r="A37" s="87"/>
      <c r="B37" s="87"/>
      <c r="C37" s="1028"/>
      <c r="D37" s="1028"/>
      <c r="E37" s="1028"/>
      <c r="F37" s="1028"/>
      <c r="G37" s="1028"/>
      <c r="H37" s="1028"/>
      <c r="I37" s="119"/>
      <c r="J37" s="119"/>
      <c r="K37" s="1029"/>
      <c r="L37" s="616"/>
    </row>
    <row r="38" spans="1:13" ht="15.75" customHeight="1">
      <c r="A38" s="119"/>
      <c r="B38" s="119"/>
      <c r="C38" s="119"/>
      <c r="D38" s="119"/>
      <c r="E38" s="119"/>
      <c r="F38" s="119"/>
      <c r="G38" s="119"/>
      <c r="H38" s="119"/>
      <c r="I38" s="119"/>
      <c r="J38" s="119"/>
      <c r="K38" s="1029"/>
      <c r="L38" s="616"/>
    </row>
    <row r="39" spans="1:13" ht="15" customHeight="1">
      <c r="A39" s="119"/>
      <c r="B39" s="119"/>
      <c r="C39" s="119"/>
      <c r="D39" s="119"/>
      <c r="E39" s="119"/>
      <c r="F39" s="119"/>
      <c r="G39" s="1086" t="s">
        <v>1065</v>
      </c>
      <c r="H39" s="1086"/>
      <c r="I39" s="1086"/>
      <c r="J39" s="1086"/>
      <c r="K39" s="1086"/>
      <c r="L39" s="1086"/>
      <c r="M39" s="1086"/>
    </row>
    <row r="40" spans="1:13">
      <c r="A40" s="79"/>
      <c r="B40" s="79"/>
      <c r="C40" s="1029"/>
      <c r="D40" s="1029"/>
      <c r="E40" s="1029"/>
      <c r="F40" s="1029"/>
      <c r="G40" s="1086"/>
      <c r="H40" s="1086"/>
      <c r="I40" s="1086"/>
      <c r="J40" s="1086"/>
      <c r="K40" s="1086"/>
      <c r="L40" s="1086"/>
      <c r="M40" s="1086"/>
    </row>
    <row r="41" spans="1:13">
      <c r="A41" s="652"/>
      <c r="B41" s="652"/>
      <c r="C41" s="1026"/>
      <c r="D41" s="1026"/>
      <c r="E41" s="1026"/>
      <c r="F41" s="1026"/>
      <c r="G41" s="1086"/>
      <c r="H41" s="1086"/>
      <c r="I41" s="1086"/>
      <c r="J41" s="1086"/>
      <c r="K41" s="1086"/>
      <c r="L41" s="1086"/>
      <c r="M41" s="1086"/>
    </row>
    <row r="42" spans="1:13">
      <c r="A42" s="652"/>
      <c r="B42" s="652"/>
      <c r="C42" s="1026"/>
      <c r="D42" s="1026"/>
      <c r="E42" s="1026"/>
      <c r="F42" s="1026"/>
      <c r="G42" s="1086"/>
      <c r="H42" s="1086"/>
      <c r="I42" s="1086"/>
      <c r="J42" s="1086"/>
      <c r="K42" s="1086"/>
      <c r="L42" s="1086"/>
      <c r="M42" s="1086"/>
    </row>
    <row r="43" spans="1:13">
      <c r="A43" s="652"/>
      <c r="B43" s="652"/>
      <c r="C43" s="1026"/>
      <c r="D43" s="1026"/>
      <c r="E43" s="1026"/>
      <c r="F43" s="1026"/>
      <c r="G43" s="1086"/>
      <c r="H43" s="1086"/>
      <c r="I43" s="1086"/>
      <c r="J43" s="1086"/>
      <c r="K43" s="1086"/>
      <c r="L43" s="1086"/>
      <c r="M43" s="1086"/>
    </row>
    <row r="44" spans="1:13">
      <c r="A44" s="652"/>
      <c r="B44" s="652"/>
      <c r="C44" s="1026"/>
      <c r="D44" s="1026"/>
      <c r="E44" s="1026"/>
      <c r="F44" s="1026"/>
      <c r="G44" s="1086"/>
      <c r="H44" s="1086"/>
      <c r="I44" s="1086"/>
      <c r="J44" s="1086"/>
      <c r="K44" s="1086"/>
      <c r="L44" s="1086"/>
      <c r="M44" s="1086"/>
    </row>
    <row r="45" spans="1:13">
      <c r="A45" s="652"/>
      <c r="B45" s="652"/>
      <c r="C45" s="1026"/>
      <c r="D45" s="1026"/>
      <c r="E45" s="1026"/>
      <c r="F45" s="1026"/>
      <c r="G45" s="1086"/>
      <c r="H45" s="1086"/>
      <c r="I45" s="1086"/>
      <c r="J45" s="1086"/>
      <c r="K45" s="1086"/>
      <c r="L45" s="1086"/>
      <c r="M45" s="1086"/>
    </row>
    <row r="46" spans="1:13">
      <c r="A46" s="652"/>
      <c r="B46" s="652"/>
      <c r="C46" s="1026"/>
      <c r="D46" s="1026"/>
      <c r="E46" s="1026"/>
      <c r="F46" s="1026"/>
      <c r="G46" s="1026"/>
      <c r="H46" s="1026"/>
      <c r="I46" s="1026"/>
      <c r="J46" s="1026"/>
      <c r="K46" s="1026"/>
    </row>
    <row r="47" spans="1:13">
      <c r="A47" s="652"/>
      <c r="B47" s="652"/>
      <c r="C47" s="1026"/>
      <c r="D47" s="1026"/>
      <c r="E47" s="1026"/>
      <c r="F47" s="1026"/>
      <c r="G47" s="1026"/>
      <c r="H47" s="1026"/>
      <c r="I47" s="1026"/>
      <c r="J47" s="1026"/>
      <c r="K47" s="1026"/>
    </row>
    <row r="48" spans="1:13">
      <c r="A48" s="652"/>
      <c r="B48" s="652"/>
      <c r="C48" s="1026"/>
      <c r="D48" s="1026"/>
      <c r="E48" s="1026"/>
      <c r="F48" s="1026"/>
      <c r="G48" s="1026"/>
      <c r="H48" s="1026"/>
      <c r="I48" s="1026"/>
      <c r="J48" s="1026"/>
      <c r="K48" s="1026"/>
    </row>
    <row r="49" spans="1:11">
      <c r="A49" s="652"/>
      <c r="B49" s="652"/>
      <c r="C49" s="1026"/>
      <c r="D49" s="1026"/>
      <c r="E49" s="1026"/>
      <c r="F49" s="1026"/>
      <c r="G49" s="1026"/>
      <c r="H49" s="1026"/>
      <c r="I49" s="1026"/>
      <c r="J49" s="1026"/>
      <c r="K49" s="1026"/>
    </row>
    <row r="50" spans="1:11">
      <c r="A50" s="652"/>
      <c r="B50" s="652"/>
      <c r="C50" s="1026"/>
      <c r="D50" s="1026"/>
      <c r="E50" s="1026"/>
      <c r="F50" s="1026"/>
      <c r="G50" s="1026"/>
      <c r="H50" s="1026"/>
      <c r="I50" s="1026"/>
      <c r="J50" s="1026"/>
      <c r="K50" s="1026"/>
    </row>
    <row r="51" spans="1:11">
      <c r="A51" s="652"/>
      <c r="B51" s="652"/>
      <c r="C51" s="1026"/>
      <c r="D51" s="1026"/>
      <c r="E51" s="1026"/>
      <c r="F51" s="1026"/>
      <c r="G51" s="1026"/>
      <c r="H51" s="1026"/>
      <c r="I51" s="1026"/>
      <c r="J51" s="1026"/>
      <c r="K51" s="1026"/>
    </row>
    <row r="52" spans="1:11">
      <c r="A52" s="652"/>
      <c r="B52" s="652"/>
      <c r="C52" s="1026"/>
      <c r="D52" s="1026"/>
      <c r="E52" s="1026"/>
      <c r="F52" s="1026"/>
      <c r="G52" s="1026"/>
      <c r="H52" s="1026"/>
      <c r="I52" s="1026"/>
      <c r="J52" s="1026"/>
      <c r="K52" s="1026"/>
    </row>
  </sheetData>
  <mergeCells count="15">
    <mergeCell ref="B9:B10"/>
    <mergeCell ref="A9:A10"/>
    <mergeCell ref="C9:C10"/>
    <mergeCell ref="A2:H2"/>
    <mergeCell ref="A3:H3"/>
    <mergeCell ref="A7:B7"/>
    <mergeCell ref="A5:L5"/>
    <mergeCell ref="G39:M45"/>
    <mergeCell ref="K1:L1"/>
    <mergeCell ref="G9:H9"/>
    <mergeCell ref="D9:D10"/>
    <mergeCell ref="E9:F9"/>
    <mergeCell ref="I9:J9"/>
    <mergeCell ref="K9:L9"/>
    <mergeCell ref="K8:L8"/>
  </mergeCells>
  <printOptions horizontalCentered="1"/>
  <pageMargins left="0.70866141732283472" right="0.70866141732283472" top="0.23622047244094491" bottom="0" header="0.31496062992125984" footer="0.31496062992125984"/>
  <pageSetup paperSize="5" scale="94" orientation="landscape" r:id="rId1"/>
  <colBreaks count="1" manualBreakCount="1">
    <brk id="12" max="37" man="1"/>
  </colBreaks>
</worksheet>
</file>

<file path=xl/worksheets/sheet45.xml><?xml version="1.0" encoding="utf-8"?>
<worksheet xmlns="http://schemas.openxmlformats.org/spreadsheetml/2006/main" xmlns:r="http://schemas.openxmlformats.org/officeDocument/2006/relationships">
  <sheetPr>
    <pageSetUpPr fitToPage="1"/>
  </sheetPr>
  <dimension ref="A1:K43"/>
  <sheetViews>
    <sheetView view="pageBreakPreview" zoomScaleSheetLayoutView="100" workbookViewId="0">
      <selection activeCell="C37" sqref="C37:I43"/>
    </sheetView>
  </sheetViews>
  <sheetFormatPr defaultRowHeight="12.75"/>
  <cols>
    <col min="1" max="1" width="11.140625" style="79" customWidth="1"/>
    <col min="2" max="2" width="19.140625" style="79" customWidth="1"/>
    <col min="3" max="3" width="20.5703125" style="79" customWidth="1"/>
    <col min="4" max="4" width="22.28515625" style="79" customWidth="1"/>
    <col min="5" max="5" width="25.42578125" style="79" customWidth="1"/>
    <col min="6" max="6" width="27.42578125" style="79" customWidth="1"/>
    <col min="7" max="16384" width="9.140625" style="79"/>
  </cols>
  <sheetData>
    <row r="1" spans="1:7" ht="12.75" customHeight="1">
      <c r="D1" s="226"/>
      <c r="E1" s="226"/>
      <c r="F1" s="227" t="s">
        <v>95</v>
      </c>
    </row>
    <row r="2" spans="1:7" ht="15" customHeight="1">
      <c r="B2" s="1381" t="s">
        <v>0</v>
      </c>
      <c r="C2" s="1381"/>
      <c r="D2" s="1381"/>
      <c r="E2" s="1381"/>
      <c r="F2" s="1381"/>
    </row>
    <row r="3" spans="1:7" ht="20.25">
      <c r="B3" s="1194" t="s">
        <v>655</v>
      </c>
      <c r="C3" s="1194"/>
      <c r="D3" s="1194"/>
      <c r="E3" s="1194"/>
      <c r="F3" s="1194"/>
    </row>
    <row r="4" spans="1:7" ht="11.25" customHeight="1"/>
    <row r="5" spans="1:7">
      <c r="A5" s="1382" t="s">
        <v>460</v>
      </c>
      <c r="B5" s="1382"/>
      <c r="C5" s="1382"/>
      <c r="D5" s="1382"/>
      <c r="E5" s="1382"/>
      <c r="F5" s="1382"/>
    </row>
    <row r="6" spans="1:7" ht="8.4499999999999993" customHeight="1">
      <c r="A6" s="81"/>
      <c r="B6" s="81"/>
      <c r="C6" s="81"/>
      <c r="D6" s="81"/>
      <c r="E6" s="81"/>
      <c r="F6" s="81"/>
    </row>
    <row r="7" spans="1:7" ht="18" customHeight="1">
      <c r="A7" s="1118" t="s">
        <v>966</v>
      </c>
      <c r="B7" s="1118"/>
    </row>
    <row r="8" spans="1:7" ht="18" hidden="1" customHeight="1">
      <c r="A8" s="82" t="s">
        <v>1</v>
      </c>
    </row>
    <row r="9" spans="1:7" ht="30.6" customHeight="1">
      <c r="A9" s="1379" t="s">
        <v>2</v>
      </c>
      <c r="B9" s="1379" t="s">
        <v>3</v>
      </c>
      <c r="C9" s="1383" t="s">
        <v>456</v>
      </c>
      <c r="D9" s="1384"/>
      <c r="E9" s="1383" t="s">
        <v>459</v>
      </c>
      <c r="F9" s="1384"/>
    </row>
    <row r="10" spans="1:7" s="88" customFormat="1" ht="25.5">
      <c r="A10" s="1379"/>
      <c r="B10" s="1379"/>
      <c r="C10" s="83" t="s">
        <v>457</v>
      </c>
      <c r="D10" s="83" t="s">
        <v>458</v>
      </c>
      <c r="E10" s="83" t="s">
        <v>457</v>
      </c>
      <c r="F10" s="83" t="s">
        <v>458</v>
      </c>
      <c r="G10" s="104"/>
    </row>
    <row r="11" spans="1:7" s="138" customFormat="1">
      <c r="A11" s="137">
        <v>1</v>
      </c>
      <c r="B11" s="137">
        <v>2</v>
      </c>
      <c r="C11" s="137">
        <v>3</v>
      </c>
      <c r="D11" s="137">
        <v>4</v>
      </c>
      <c r="E11" s="137">
        <v>5</v>
      </c>
      <c r="F11" s="137">
        <v>6</v>
      </c>
    </row>
    <row r="12" spans="1:7" s="668" customFormat="1">
      <c r="A12" s="365">
        <v>1</v>
      </c>
      <c r="B12" s="414" t="s">
        <v>829</v>
      </c>
      <c r="C12" s="742">
        <v>503</v>
      </c>
      <c r="D12" s="742">
        <v>503</v>
      </c>
      <c r="E12" s="742">
        <v>317</v>
      </c>
      <c r="F12" s="742">
        <v>317</v>
      </c>
    </row>
    <row r="13" spans="1:7" s="668" customFormat="1">
      <c r="A13" s="365">
        <v>2</v>
      </c>
      <c r="B13" s="414" t="s">
        <v>830</v>
      </c>
      <c r="C13" s="742">
        <v>656</v>
      </c>
      <c r="D13" s="742">
        <v>656</v>
      </c>
      <c r="E13" s="742">
        <v>466</v>
      </c>
      <c r="F13" s="742">
        <v>466</v>
      </c>
    </row>
    <row r="14" spans="1:7" s="668" customFormat="1">
      <c r="A14" s="365">
        <v>3</v>
      </c>
      <c r="B14" s="414" t="s">
        <v>831</v>
      </c>
      <c r="C14" s="553">
        <v>247</v>
      </c>
      <c r="D14" s="553">
        <v>247</v>
      </c>
      <c r="E14" s="553">
        <v>498</v>
      </c>
      <c r="F14" s="553">
        <v>498</v>
      </c>
    </row>
    <row r="15" spans="1:7" s="668" customFormat="1">
      <c r="A15" s="365">
        <v>4</v>
      </c>
      <c r="B15" s="414" t="s">
        <v>832</v>
      </c>
      <c r="C15" s="742">
        <v>387</v>
      </c>
      <c r="D15" s="742">
        <v>387</v>
      </c>
      <c r="E15" s="742">
        <v>230</v>
      </c>
      <c r="F15" s="742">
        <v>230</v>
      </c>
    </row>
    <row r="16" spans="1:7" s="668" customFormat="1">
      <c r="A16" s="365">
        <v>5</v>
      </c>
      <c r="B16" s="414" t="s">
        <v>833</v>
      </c>
      <c r="C16" s="553">
        <v>392</v>
      </c>
      <c r="D16" s="553">
        <v>392</v>
      </c>
      <c r="E16" s="553">
        <v>212</v>
      </c>
      <c r="F16" s="553">
        <v>212</v>
      </c>
    </row>
    <row r="17" spans="1:9" s="668" customFormat="1">
      <c r="A17" s="365">
        <v>6</v>
      </c>
      <c r="B17" s="414" t="s">
        <v>834</v>
      </c>
      <c r="C17" s="742">
        <v>509</v>
      </c>
      <c r="D17" s="742">
        <v>509</v>
      </c>
      <c r="E17" s="742">
        <v>361</v>
      </c>
      <c r="F17" s="742">
        <v>361</v>
      </c>
    </row>
    <row r="18" spans="1:9" s="668" customFormat="1">
      <c r="A18" s="365">
        <v>7</v>
      </c>
      <c r="B18" s="414" t="s">
        <v>835</v>
      </c>
      <c r="C18" s="553">
        <v>301</v>
      </c>
      <c r="D18" s="553">
        <v>301</v>
      </c>
      <c r="E18" s="553">
        <v>232</v>
      </c>
      <c r="F18" s="553">
        <v>232</v>
      </c>
    </row>
    <row r="19" spans="1:9" s="668" customFormat="1">
      <c r="A19" s="365">
        <v>8</v>
      </c>
      <c r="B19" s="414" t="s">
        <v>836</v>
      </c>
      <c r="C19" s="553">
        <v>432</v>
      </c>
      <c r="D19" s="553">
        <v>432</v>
      </c>
      <c r="E19" s="553">
        <v>316</v>
      </c>
      <c r="F19" s="553">
        <v>316</v>
      </c>
    </row>
    <row r="20" spans="1:9" s="668" customFormat="1">
      <c r="A20" s="365">
        <v>9</v>
      </c>
      <c r="B20" s="414" t="s">
        <v>837</v>
      </c>
      <c r="C20" s="553">
        <v>373</v>
      </c>
      <c r="D20" s="553">
        <v>373</v>
      </c>
      <c r="E20" s="553">
        <v>222</v>
      </c>
      <c r="F20" s="553">
        <v>222</v>
      </c>
    </row>
    <row r="21" spans="1:9" s="668" customFormat="1">
      <c r="A21" s="365">
        <v>10</v>
      </c>
      <c r="B21" s="414" t="s">
        <v>838</v>
      </c>
      <c r="C21" s="743">
        <v>489</v>
      </c>
      <c r="D21" s="743">
        <v>489</v>
      </c>
      <c r="E21" s="743">
        <v>290</v>
      </c>
      <c r="F21" s="743">
        <v>290</v>
      </c>
    </row>
    <row r="22" spans="1:9" s="668" customFormat="1">
      <c r="A22" s="365">
        <v>11</v>
      </c>
      <c r="B22" s="414" t="s">
        <v>839</v>
      </c>
      <c r="C22" s="553">
        <v>492</v>
      </c>
      <c r="D22" s="553">
        <v>492</v>
      </c>
      <c r="E22" s="553">
        <v>307</v>
      </c>
      <c r="F22" s="553">
        <v>307</v>
      </c>
    </row>
    <row r="23" spans="1:9" s="668" customFormat="1">
      <c r="A23" s="365">
        <v>12</v>
      </c>
      <c r="B23" s="414" t="s">
        <v>869</v>
      </c>
      <c r="C23" s="435">
        <v>476</v>
      </c>
      <c r="D23" s="435">
        <v>476</v>
      </c>
      <c r="E23" s="435">
        <v>280</v>
      </c>
      <c r="F23" s="435">
        <v>280</v>
      </c>
    </row>
    <row r="24" spans="1:9" s="668" customFormat="1">
      <c r="A24" s="365">
        <v>13</v>
      </c>
      <c r="B24" s="414" t="s">
        <v>841</v>
      </c>
      <c r="C24" s="743">
        <v>482</v>
      </c>
      <c r="D24" s="743">
        <v>482</v>
      </c>
      <c r="E24" s="743">
        <v>424</v>
      </c>
      <c r="F24" s="743">
        <v>424</v>
      </c>
    </row>
    <row r="25" spans="1:9">
      <c r="A25" s="365">
        <v>14</v>
      </c>
      <c r="B25" s="414" t="s">
        <v>842</v>
      </c>
      <c r="C25" s="553">
        <v>360</v>
      </c>
      <c r="D25" s="553">
        <v>360</v>
      </c>
      <c r="E25" s="553">
        <v>249</v>
      </c>
      <c r="F25" s="553">
        <v>249</v>
      </c>
      <c r="I25" s="79" t="s">
        <v>1021</v>
      </c>
    </row>
    <row r="26" spans="1:9" s="669" customFormat="1">
      <c r="A26" s="365">
        <v>15</v>
      </c>
      <c r="B26" s="414" t="s">
        <v>843</v>
      </c>
      <c r="C26" s="553">
        <v>133</v>
      </c>
      <c r="D26" s="553">
        <v>133</v>
      </c>
      <c r="E26" s="553">
        <v>287</v>
      </c>
      <c r="F26" s="553">
        <v>287</v>
      </c>
    </row>
    <row r="27" spans="1:9" s="669" customFormat="1">
      <c r="A27" s="365">
        <v>16</v>
      </c>
      <c r="B27" s="414" t="s">
        <v>844</v>
      </c>
      <c r="C27" s="553">
        <v>249</v>
      </c>
      <c r="D27" s="553">
        <v>249</v>
      </c>
      <c r="E27" s="553">
        <v>181</v>
      </c>
      <c r="F27" s="553">
        <v>181</v>
      </c>
    </row>
    <row r="28" spans="1:9" s="669" customFormat="1">
      <c r="A28" s="365">
        <v>17</v>
      </c>
      <c r="B28" s="414" t="s">
        <v>845</v>
      </c>
      <c r="C28" s="553">
        <v>220</v>
      </c>
      <c r="D28" s="553">
        <v>220</v>
      </c>
      <c r="E28" s="553">
        <v>440</v>
      </c>
      <c r="F28" s="553">
        <v>440</v>
      </c>
    </row>
    <row r="29" spans="1:9" s="669" customFormat="1">
      <c r="A29" s="365">
        <v>18</v>
      </c>
      <c r="B29" s="414" t="s">
        <v>846</v>
      </c>
      <c r="C29" s="553">
        <v>231</v>
      </c>
      <c r="D29" s="553">
        <v>231</v>
      </c>
      <c r="E29" s="553">
        <v>181</v>
      </c>
      <c r="F29" s="553">
        <v>181</v>
      </c>
    </row>
    <row r="30" spans="1:9" s="669" customFormat="1">
      <c r="A30" s="365">
        <v>19</v>
      </c>
      <c r="B30" s="414" t="s">
        <v>847</v>
      </c>
      <c r="C30" s="742">
        <v>529</v>
      </c>
      <c r="D30" s="742">
        <v>529</v>
      </c>
      <c r="E30" s="742">
        <v>309</v>
      </c>
      <c r="F30" s="742">
        <v>309</v>
      </c>
    </row>
    <row r="31" spans="1:9" s="669" customFormat="1">
      <c r="A31" s="365">
        <v>20</v>
      </c>
      <c r="B31" s="414" t="s">
        <v>848</v>
      </c>
      <c r="C31" s="553">
        <v>438</v>
      </c>
      <c r="D31" s="553">
        <v>438</v>
      </c>
      <c r="E31" s="553">
        <v>298</v>
      </c>
      <c r="F31" s="553">
        <v>298</v>
      </c>
    </row>
    <row r="32" spans="1:9" s="669" customFormat="1">
      <c r="A32" s="365">
        <v>21</v>
      </c>
      <c r="B32" s="414" t="s">
        <v>849</v>
      </c>
      <c r="C32" s="553">
        <v>254</v>
      </c>
      <c r="D32" s="553">
        <v>254</v>
      </c>
      <c r="E32" s="553">
        <v>737</v>
      </c>
      <c r="F32" s="553">
        <v>737</v>
      </c>
    </row>
    <row r="33" spans="1:11">
      <c r="A33" s="211" t="s">
        <v>15</v>
      </c>
      <c r="B33" s="498"/>
      <c r="C33" s="554">
        <f>SUM(C12:C32)</f>
        <v>8153</v>
      </c>
      <c r="D33" s="554">
        <f t="shared" ref="D33:F33" si="0">SUM(D12:D32)</f>
        <v>8153</v>
      </c>
      <c r="E33" s="554">
        <f t="shared" si="0"/>
        <v>6837</v>
      </c>
      <c r="F33" s="554">
        <f t="shared" si="0"/>
        <v>6837</v>
      </c>
    </row>
    <row r="34" spans="1:11">
      <c r="A34" s="85"/>
      <c r="B34" s="86"/>
      <c r="C34" s="86"/>
      <c r="D34" s="86"/>
      <c r="E34" s="86"/>
      <c r="F34" s="86"/>
    </row>
    <row r="35" spans="1:11">
      <c r="A35" s="85"/>
      <c r="B35" s="86"/>
      <c r="C35" s="86"/>
      <c r="D35" s="86"/>
      <c r="E35" s="86"/>
      <c r="F35" s="86"/>
    </row>
    <row r="36" spans="1:11" ht="12.75" customHeight="1">
      <c r="A36" s="356" t="s">
        <v>18</v>
      </c>
      <c r="B36" s="374"/>
      <c r="C36" s="374"/>
      <c r="D36" s="374"/>
      <c r="E36" s="374"/>
      <c r="F36" s="374"/>
      <c r="G36" s="374"/>
    </row>
    <row r="37" spans="1:11" ht="15.75" customHeight="1">
      <c r="A37" s="267"/>
      <c r="B37" s="374"/>
      <c r="C37" s="1086" t="s">
        <v>1065</v>
      </c>
      <c r="D37" s="1086"/>
      <c r="E37" s="1086"/>
      <c r="F37" s="1086"/>
      <c r="G37" s="1086"/>
      <c r="H37" s="1086"/>
      <c r="I37" s="1086"/>
    </row>
    <row r="38" spans="1:11" ht="23.25" customHeight="1">
      <c r="A38" s="267"/>
      <c r="B38" s="374"/>
      <c r="C38" s="1086"/>
      <c r="D38" s="1086"/>
      <c r="E38" s="1086"/>
      <c r="F38" s="1086"/>
      <c r="G38" s="1086"/>
      <c r="H38" s="1086"/>
      <c r="I38" s="1086"/>
    </row>
    <row r="39" spans="1:11" ht="15.75" customHeight="1">
      <c r="A39" s="178"/>
      <c r="B39" s="374"/>
      <c r="C39" s="1086"/>
      <c r="D39" s="1086"/>
      <c r="E39" s="1086"/>
      <c r="F39" s="1086"/>
      <c r="G39" s="1086"/>
      <c r="H39" s="1086"/>
      <c r="I39" s="1086"/>
      <c r="J39" s="188"/>
      <c r="K39" s="188"/>
    </row>
    <row r="40" spans="1:11" ht="12.75" customHeight="1">
      <c r="B40" s="374"/>
      <c r="C40" s="1086"/>
      <c r="D40" s="1086"/>
      <c r="E40" s="1086"/>
      <c r="F40" s="1086"/>
      <c r="G40" s="1086"/>
      <c r="H40" s="1086"/>
      <c r="I40" s="1086"/>
    </row>
    <row r="41" spans="1:11" ht="12.75" customHeight="1">
      <c r="A41" s="376"/>
      <c r="B41" s="376"/>
      <c r="C41" s="1086"/>
      <c r="D41" s="1086"/>
      <c r="E41" s="1086"/>
      <c r="F41" s="1086"/>
      <c r="G41" s="1086"/>
      <c r="H41" s="1086"/>
      <c r="I41" s="1086"/>
    </row>
    <row r="42" spans="1:11" ht="12.75" customHeight="1">
      <c r="C42" s="1086"/>
      <c r="D42" s="1086"/>
      <c r="E42" s="1086"/>
      <c r="F42" s="1086"/>
      <c r="G42" s="1086"/>
      <c r="H42" s="1086"/>
      <c r="I42" s="1086"/>
    </row>
    <row r="43" spans="1:11">
      <c r="C43" s="1086"/>
      <c r="D43" s="1086"/>
      <c r="E43" s="1086"/>
      <c r="F43" s="1086"/>
      <c r="G43" s="1086"/>
      <c r="H43" s="1086"/>
      <c r="I43" s="1086"/>
    </row>
  </sheetData>
  <mergeCells count="9">
    <mergeCell ref="C37:I43"/>
    <mergeCell ref="B3:F3"/>
    <mergeCell ref="B2:F2"/>
    <mergeCell ref="A5:F5"/>
    <mergeCell ref="C9:D9"/>
    <mergeCell ref="E9:F9"/>
    <mergeCell ref="A9:A10"/>
    <mergeCell ref="B9:B10"/>
    <mergeCell ref="A7:B7"/>
  </mergeCells>
  <phoneticPr fontId="0" type="noConversion"/>
  <printOptions horizontalCentered="1"/>
  <pageMargins left="0.70866141732283472" right="0.70866141732283472" top="0.23622047244094491" bottom="0" header="0.31496062992125984" footer="0.31496062992125984"/>
  <pageSetup paperSize="5" orientation="landscape" r:id="rId1"/>
</worksheet>
</file>

<file path=xl/worksheets/sheet46.xml><?xml version="1.0" encoding="utf-8"?>
<worksheet xmlns="http://schemas.openxmlformats.org/spreadsheetml/2006/main" xmlns:r="http://schemas.openxmlformats.org/officeDocument/2006/relationships">
  <dimension ref="A1:N45"/>
  <sheetViews>
    <sheetView view="pageBreakPreview" zoomScale="60" workbookViewId="0">
      <selection activeCell="G30" sqref="G30"/>
    </sheetView>
  </sheetViews>
  <sheetFormatPr defaultRowHeight="20.100000000000001" customHeight="1"/>
  <cols>
    <col min="1" max="1" width="9.140625" customWidth="1"/>
    <col min="2" max="2" width="28" customWidth="1"/>
    <col min="3" max="3" width="32.85546875" customWidth="1"/>
    <col min="4" max="4" width="14" customWidth="1"/>
    <col min="5" max="5" width="31.28515625" customWidth="1"/>
    <col min="6" max="6" width="23.42578125" customWidth="1"/>
    <col min="7" max="7" width="15.28515625" customWidth="1"/>
    <col min="8" max="8" width="27.5703125" customWidth="1"/>
    <col min="9" max="9" width="39.5703125" customWidth="1"/>
    <col min="10" max="10" width="24.85546875" customWidth="1"/>
  </cols>
  <sheetData>
    <row r="1" spans="1:10" ht="20.100000000000001" customHeight="1">
      <c r="A1" s="989"/>
      <c r="B1" s="989"/>
      <c r="C1" s="989"/>
      <c r="D1" s="1387"/>
      <c r="E1" s="1387"/>
      <c r="F1" s="990"/>
      <c r="G1" s="1387" t="s">
        <v>462</v>
      </c>
      <c r="H1" s="1387"/>
      <c r="I1" s="1387"/>
      <c r="J1" s="1387"/>
    </row>
    <row r="2" spans="1:10" ht="20.100000000000001" customHeight="1">
      <c r="A2" s="1388" t="s">
        <v>0</v>
      </c>
      <c r="B2" s="1388"/>
      <c r="C2" s="1388"/>
      <c r="D2" s="1388"/>
      <c r="E2" s="1388"/>
      <c r="F2" s="1388"/>
      <c r="G2" s="1388"/>
      <c r="H2" s="1388"/>
      <c r="I2" s="1388"/>
      <c r="J2" s="1388"/>
    </row>
    <row r="3" spans="1:10" ht="20.100000000000001" customHeight="1">
      <c r="A3" s="980"/>
      <c r="B3" s="980"/>
      <c r="C3" s="1388" t="s">
        <v>655</v>
      </c>
      <c r="D3" s="1388"/>
      <c r="E3" s="1388"/>
      <c r="F3" s="1388"/>
      <c r="G3" s="1388"/>
      <c r="H3" s="1388"/>
      <c r="I3" s="1388"/>
      <c r="J3" s="980"/>
    </row>
    <row r="4" spans="1:10" ht="20.100000000000001" customHeight="1">
      <c r="A4" s="1389" t="s">
        <v>461</v>
      </c>
      <c r="B4" s="1389"/>
      <c r="C4" s="1389"/>
      <c r="D4" s="1389"/>
      <c r="E4" s="1389"/>
      <c r="F4" s="1389"/>
      <c r="G4" s="1389"/>
      <c r="H4" s="1389"/>
      <c r="I4" s="1389"/>
      <c r="J4" s="1389"/>
    </row>
    <row r="5" spans="1:10" ht="20.100000000000001" customHeight="1">
      <c r="A5" s="1386" t="s">
        <v>1023</v>
      </c>
      <c r="B5" s="1386"/>
      <c r="C5" s="991"/>
      <c r="D5" s="991"/>
      <c r="E5" s="991"/>
      <c r="F5" s="991"/>
      <c r="G5" s="991"/>
      <c r="H5" s="991"/>
      <c r="I5" s="991"/>
      <c r="J5" s="991"/>
    </row>
    <row r="6" spans="1:10" ht="20.100000000000001" customHeight="1">
      <c r="A6" s="989"/>
      <c r="B6" s="989"/>
      <c r="C6" s="989"/>
      <c r="D6" s="989"/>
      <c r="E6" s="989"/>
      <c r="F6" s="989"/>
      <c r="G6" s="989"/>
      <c r="H6" s="989"/>
      <c r="I6" s="989"/>
      <c r="J6" s="989"/>
    </row>
    <row r="7" spans="1:10" ht="24.95" customHeight="1">
      <c r="A7" s="1390" t="s">
        <v>2</v>
      </c>
      <c r="B7" s="1390" t="s">
        <v>3</v>
      </c>
      <c r="C7" s="1392" t="s">
        <v>139</v>
      </c>
      <c r="D7" s="1393"/>
      <c r="E7" s="1393"/>
      <c r="F7" s="1393"/>
      <c r="G7" s="1393"/>
      <c r="H7" s="1393"/>
      <c r="I7" s="1393"/>
      <c r="J7" s="1394"/>
    </row>
    <row r="8" spans="1:10" ht="48.75" customHeight="1">
      <c r="A8" s="1391"/>
      <c r="B8" s="1391"/>
      <c r="C8" s="982" t="s">
        <v>198</v>
      </c>
      <c r="D8" s="982" t="s">
        <v>119</v>
      </c>
      <c r="E8" s="982" t="s">
        <v>398</v>
      </c>
      <c r="F8" s="983" t="s">
        <v>165</v>
      </c>
      <c r="G8" s="983" t="s">
        <v>120</v>
      </c>
      <c r="H8" s="984" t="s">
        <v>197</v>
      </c>
      <c r="I8" s="984" t="s">
        <v>218</v>
      </c>
      <c r="J8" s="985" t="s">
        <v>15</v>
      </c>
    </row>
    <row r="9" spans="1:10" ht="24.95" customHeight="1">
      <c r="A9" s="982">
        <v>1</v>
      </c>
      <c r="B9" s="982">
        <v>2</v>
      </c>
      <c r="C9" s="982">
        <v>3</v>
      </c>
      <c r="D9" s="982">
        <v>4</v>
      </c>
      <c r="E9" s="982">
        <v>5</v>
      </c>
      <c r="F9" s="982">
        <v>6</v>
      </c>
      <c r="G9" s="982">
        <v>7</v>
      </c>
      <c r="H9" s="986">
        <v>8</v>
      </c>
      <c r="I9" s="986">
        <v>9</v>
      </c>
      <c r="J9" s="985">
        <v>10</v>
      </c>
    </row>
    <row r="10" spans="1:10" ht="24.95" customHeight="1">
      <c r="A10" s="992">
        <v>1</v>
      </c>
      <c r="B10" s="992" t="s">
        <v>829</v>
      </c>
      <c r="C10" s="993">
        <v>0</v>
      </c>
      <c r="D10" s="993">
        <v>820</v>
      </c>
      <c r="E10" s="993">
        <v>820</v>
      </c>
      <c r="F10" s="993">
        <v>0</v>
      </c>
      <c r="G10" s="993">
        <v>0</v>
      </c>
      <c r="H10" s="993">
        <v>0</v>
      </c>
      <c r="I10" s="993">
        <v>0</v>
      </c>
      <c r="J10" s="994">
        <f>C10+D10+E10+F10+G10+H10+I10</f>
        <v>1640</v>
      </c>
    </row>
    <row r="11" spans="1:10" ht="24.95" customHeight="1">
      <c r="A11" s="992">
        <v>2</v>
      </c>
      <c r="B11" s="992" t="s">
        <v>830</v>
      </c>
      <c r="C11" s="993">
        <v>0</v>
      </c>
      <c r="D11" s="993">
        <v>1122</v>
      </c>
      <c r="E11" s="993">
        <v>1122</v>
      </c>
      <c r="F11" s="993">
        <v>0</v>
      </c>
      <c r="G11" s="993">
        <v>0</v>
      </c>
      <c r="H11" s="993">
        <v>0</v>
      </c>
      <c r="I11" s="993">
        <v>0</v>
      </c>
      <c r="J11" s="994">
        <f t="shared" ref="J11:J30" si="0">C11+D11+E11+F11+G11+H11+I11</f>
        <v>2244</v>
      </c>
    </row>
    <row r="12" spans="1:10" ht="24.95" customHeight="1">
      <c r="A12" s="992">
        <v>3</v>
      </c>
      <c r="B12" s="992" t="s">
        <v>831</v>
      </c>
      <c r="C12" s="993">
        <v>0</v>
      </c>
      <c r="D12" s="993">
        <v>0</v>
      </c>
      <c r="E12" s="993">
        <v>745</v>
      </c>
      <c r="F12" s="993">
        <v>0</v>
      </c>
      <c r="G12" s="993">
        <v>1</v>
      </c>
      <c r="H12" s="993">
        <v>0</v>
      </c>
      <c r="I12" s="993">
        <v>0</v>
      </c>
      <c r="J12" s="994">
        <f t="shared" si="0"/>
        <v>746</v>
      </c>
    </row>
    <row r="13" spans="1:10" ht="24.95" customHeight="1">
      <c r="A13" s="992">
        <v>4</v>
      </c>
      <c r="B13" s="992" t="s">
        <v>832</v>
      </c>
      <c r="C13" s="993">
        <v>0</v>
      </c>
      <c r="D13" s="993">
        <v>617</v>
      </c>
      <c r="E13" s="993">
        <v>617</v>
      </c>
      <c r="F13" s="993">
        <v>0</v>
      </c>
      <c r="G13" s="993">
        <v>0</v>
      </c>
      <c r="H13" s="993">
        <v>0</v>
      </c>
      <c r="I13" s="993">
        <v>0</v>
      </c>
      <c r="J13" s="994">
        <f t="shared" si="0"/>
        <v>1234</v>
      </c>
    </row>
    <row r="14" spans="1:10" ht="24.95" customHeight="1">
      <c r="A14" s="992">
        <v>5</v>
      </c>
      <c r="B14" s="992" t="s">
        <v>833</v>
      </c>
      <c r="C14" s="993">
        <v>0</v>
      </c>
      <c r="D14" s="993">
        <v>0</v>
      </c>
      <c r="E14" s="993">
        <v>604</v>
      </c>
      <c r="F14" s="993">
        <v>0</v>
      </c>
      <c r="G14" s="993">
        <v>1</v>
      </c>
      <c r="H14" s="993">
        <v>0</v>
      </c>
      <c r="I14" s="993">
        <v>0</v>
      </c>
      <c r="J14" s="994">
        <f t="shared" si="0"/>
        <v>605</v>
      </c>
    </row>
    <row r="15" spans="1:10" ht="24.95" customHeight="1">
      <c r="A15" s="992">
        <v>6</v>
      </c>
      <c r="B15" s="992" t="s">
        <v>834</v>
      </c>
      <c r="C15" s="993">
        <v>0</v>
      </c>
      <c r="D15" s="993">
        <v>870</v>
      </c>
      <c r="E15" s="993">
        <v>870</v>
      </c>
      <c r="F15" s="993">
        <v>0</v>
      </c>
      <c r="G15" s="993">
        <v>0</v>
      </c>
      <c r="H15" s="993">
        <v>0</v>
      </c>
      <c r="I15" s="993">
        <v>0</v>
      </c>
      <c r="J15" s="994">
        <f t="shared" si="0"/>
        <v>1740</v>
      </c>
    </row>
    <row r="16" spans="1:10" ht="24.95" customHeight="1">
      <c r="A16" s="992">
        <v>7</v>
      </c>
      <c r="B16" s="992" t="s">
        <v>835</v>
      </c>
      <c r="C16" s="993">
        <v>0</v>
      </c>
      <c r="D16" s="993">
        <v>533</v>
      </c>
      <c r="E16" s="993">
        <v>533</v>
      </c>
      <c r="F16" s="993">
        <v>0</v>
      </c>
      <c r="G16" s="993">
        <v>0</v>
      </c>
      <c r="H16" s="993">
        <v>7</v>
      </c>
      <c r="I16" s="993">
        <v>0</v>
      </c>
      <c r="J16" s="994">
        <f t="shared" si="0"/>
        <v>1073</v>
      </c>
    </row>
    <row r="17" spans="1:14" ht="24.95" customHeight="1">
      <c r="A17" s="992">
        <v>8</v>
      </c>
      <c r="B17" s="992" t="s">
        <v>836</v>
      </c>
      <c r="C17" s="995">
        <v>0</v>
      </c>
      <c r="D17" s="995">
        <v>748</v>
      </c>
      <c r="E17" s="995">
        <v>748</v>
      </c>
      <c r="F17" s="995">
        <v>0</v>
      </c>
      <c r="G17" s="995">
        <v>0</v>
      </c>
      <c r="H17" s="995">
        <v>0</v>
      </c>
      <c r="I17" s="995">
        <v>0</v>
      </c>
      <c r="J17" s="994">
        <f t="shared" si="0"/>
        <v>1496</v>
      </c>
    </row>
    <row r="18" spans="1:14" ht="24.95" customHeight="1">
      <c r="A18" s="992">
        <v>9</v>
      </c>
      <c r="B18" s="992" t="s">
        <v>837</v>
      </c>
      <c r="C18" s="993">
        <v>0</v>
      </c>
      <c r="D18" s="993">
        <v>595</v>
      </c>
      <c r="E18" s="993">
        <v>595</v>
      </c>
      <c r="F18" s="993">
        <v>0</v>
      </c>
      <c r="G18" s="993">
        <v>0</v>
      </c>
      <c r="H18" s="993">
        <v>0</v>
      </c>
      <c r="I18" s="993">
        <v>0</v>
      </c>
      <c r="J18" s="994">
        <f t="shared" si="0"/>
        <v>1190</v>
      </c>
    </row>
    <row r="19" spans="1:14" ht="24.95" customHeight="1">
      <c r="A19" s="992">
        <v>10</v>
      </c>
      <c r="B19" s="992" t="s">
        <v>838</v>
      </c>
      <c r="C19" s="993">
        <v>0</v>
      </c>
      <c r="D19" s="993">
        <v>779</v>
      </c>
      <c r="E19" s="993">
        <v>779</v>
      </c>
      <c r="F19" s="993">
        <v>0</v>
      </c>
      <c r="G19" s="993">
        <v>0</v>
      </c>
      <c r="H19" s="993">
        <v>0</v>
      </c>
      <c r="I19" s="993">
        <v>0</v>
      </c>
      <c r="J19" s="994">
        <f t="shared" si="0"/>
        <v>1558</v>
      </c>
    </row>
    <row r="20" spans="1:14" ht="24.95" customHeight="1">
      <c r="A20" s="992">
        <v>11</v>
      </c>
      <c r="B20" s="992" t="s">
        <v>839</v>
      </c>
      <c r="C20" s="993">
        <v>0</v>
      </c>
      <c r="D20" s="993">
        <v>0</v>
      </c>
      <c r="E20" s="993">
        <v>799</v>
      </c>
      <c r="F20" s="993">
        <v>0</v>
      </c>
      <c r="G20" s="993">
        <v>1</v>
      </c>
      <c r="H20" s="993">
        <v>0</v>
      </c>
      <c r="I20" s="993">
        <v>0</v>
      </c>
      <c r="J20" s="994">
        <f t="shared" si="0"/>
        <v>800</v>
      </c>
    </row>
    <row r="21" spans="1:14" ht="24.95" customHeight="1">
      <c r="A21" s="992">
        <v>12</v>
      </c>
      <c r="B21" s="992" t="s">
        <v>869</v>
      </c>
      <c r="C21" s="993">
        <v>0</v>
      </c>
      <c r="D21" s="993">
        <v>756</v>
      </c>
      <c r="E21" s="993">
        <v>756</v>
      </c>
      <c r="F21" s="993">
        <v>0</v>
      </c>
      <c r="G21" s="993">
        <v>0</v>
      </c>
      <c r="H21" s="993">
        <v>0</v>
      </c>
      <c r="I21" s="993">
        <v>0</v>
      </c>
      <c r="J21" s="994">
        <f t="shared" si="0"/>
        <v>1512</v>
      </c>
    </row>
    <row r="22" spans="1:14" ht="24.95" customHeight="1">
      <c r="A22" s="992">
        <v>13</v>
      </c>
      <c r="B22" s="992" t="s">
        <v>841</v>
      </c>
      <c r="C22" s="993">
        <v>0</v>
      </c>
      <c r="D22" s="993">
        <v>906</v>
      </c>
      <c r="E22" s="993">
        <v>906</v>
      </c>
      <c r="F22" s="993">
        <v>0</v>
      </c>
      <c r="G22" s="993">
        <v>0</v>
      </c>
      <c r="H22" s="993">
        <v>0</v>
      </c>
      <c r="I22" s="993">
        <v>0</v>
      </c>
      <c r="J22" s="994">
        <f t="shared" si="0"/>
        <v>1812</v>
      </c>
    </row>
    <row r="23" spans="1:14" ht="24.95" customHeight="1">
      <c r="A23" s="992">
        <v>14</v>
      </c>
      <c r="B23" s="992" t="s">
        <v>842</v>
      </c>
      <c r="C23" s="993">
        <v>0</v>
      </c>
      <c r="D23" s="993">
        <v>0</v>
      </c>
      <c r="E23" s="993">
        <v>609</v>
      </c>
      <c r="F23" s="993">
        <v>0</v>
      </c>
      <c r="G23" s="993">
        <v>1</v>
      </c>
      <c r="H23" s="993">
        <v>0</v>
      </c>
      <c r="I23" s="993">
        <v>0</v>
      </c>
      <c r="J23" s="994">
        <f t="shared" si="0"/>
        <v>610</v>
      </c>
    </row>
    <row r="24" spans="1:14" ht="24.95" customHeight="1">
      <c r="A24" s="992">
        <v>15</v>
      </c>
      <c r="B24" s="992" t="s">
        <v>843</v>
      </c>
      <c r="C24" s="993">
        <v>0</v>
      </c>
      <c r="D24" s="993">
        <v>420</v>
      </c>
      <c r="E24" s="993">
        <v>420</v>
      </c>
      <c r="F24" s="993">
        <v>0</v>
      </c>
      <c r="G24" s="993">
        <v>0</v>
      </c>
      <c r="H24" s="993">
        <v>0</v>
      </c>
      <c r="I24" s="993">
        <v>0</v>
      </c>
      <c r="J24" s="994">
        <f t="shared" si="0"/>
        <v>840</v>
      </c>
    </row>
    <row r="25" spans="1:14" ht="24.95" customHeight="1">
      <c r="A25" s="992">
        <v>16</v>
      </c>
      <c r="B25" s="992" t="s">
        <v>844</v>
      </c>
      <c r="C25" s="993">
        <v>0</v>
      </c>
      <c r="D25" s="993">
        <v>430</v>
      </c>
      <c r="E25" s="993">
        <v>430</v>
      </c>
      <c r="F25" s="993">
        <v>0</v>
      </c>
      <c r="G25" s="993">
        <v>0</v>
      </c>
      <c r="H25" s="993">
        <v>0</v>
      </c>
      <c r="I25" s="993">
        <v>0</v>
      </c>
      <c r="J25" s="994">
        <f t="shared" si="0"/>
        <v>860</v>
      </c>
    </row>
    <row r="26" spans="1:14" ht="24.95" customHeight="1">
      <c r="A26" s="992">
        <v>17</v>
      </c>
      <c r="B26" s="992" t="s">
        <v>845</v>
      </c>
      <c r="C26" s="993">
        <v>0</v>
      </c>
      <c r="D26" s="993">
        <v>660</v>
      </c>
      <c r="E26" s="993">
        <v>660</v>
      </c>
      <c r="F26" s="993">
        <v>0</v>
      </c>
      <c r="G26" s="993">
        <v>0</v>
      </c>
      <c r="H26" s="993">
        <v>0</v>
      </c>
      <c r="I26" s="993">
        <v>0</v>
      </c>
      <c r="J26" s="994">
        <f t="shared" si="0"/>
        <v>1320</v>
      </c>
    </row>
    <row r="27" spans="1:14" ht="24.95" customHeight="1">
      <c r="A27" s="992">
        <v>18</v>
      </c>
      <c r="B27" s="992" t="s">
        <v>846</v>
      </c>
      <c r="C27" s="993">
        <v>0</v>
      </c>
      <c r="D27" s="993">
        <v>412</v>
      </c>
      <c r="E27" s="993">
        <v>412</v>
      </c>
      <c r="F27" s="993">
        <v>0</v>
      </c>
      <c r="G27" s="993">
        <v>0</v>
      </c>
      <c r="H27" s="993">
        <v>0</v>
      </c>
      <c r="I27" s="993">
        <v>0</v>
      </c>
      <c r="J27" s="994">
        <f t="shared" si="0"/>
        <v>824</v>
      </c>
    </row>
    <row r="28" spans="1:14" ht="24.95" customHeight="1">
      <c r="A28" s="992">
        <v>19</v>
      </c>
      <c r="B28" s="992" t="s">
        <v>847</v>
      </c>
      <c r="C28" s="993">
        <v>0</v>
      </c>
      <c r="D28" s="993">
        <v>838</v>
      </c>
      <c r="E28" s="993">
        <v>838</v>
      </c>
      <c r="F28" s="993">
        <v>0</v>
      </c>
      <c r="G28" s="993">
        <v>0</v>
      </c>
      <c r="H28" s="993">
        <v>0</v>
      </c>
      <c r="I28" s="993">
        <v>0</v>
      </c>
      <c r="J28" s="994">
        <f t="shared" si="0"/>
        <v>1676</v>
      </c>
      <c r="N28" s="700" t="s">
        <v>1024</v>
      </c>
    </row>
    <row r="29" spans="1:14" ht="24.95" customHeight="1">
      <c r="A29" s="992">
        <v>20</v>
      </c>
      <c r="B29" s="992" t="s">
        <v>848</v>
      </c>
      <c r="C29" s="993">
        <v>0</v>
      </c>
      <c r="D29" s="993">
        <v>736</v>
      </c>
      <c r="E29" s="993">
        <v>736</v>
      </c>
      <c r="F29" s="993">
        <v>0</v>
      </c>
      <c r="G29" s="993">
        <v>0</v>
      </c>
      <c r="H29" s="993">
        <v>0</v>
      </c>
      <c r="I29" s="993">
        <v>0</v>
      </c>
      <c r="J29" s="994">
        <f t="shared" si="0"/>
        <v>1472</v>
      </c>
    </row>
    <row r="30" spans="1:14" ht="24.95" customHeight="1">
      <c r="A30" s="992">
        <v>21</v>
      </c>
      <c r="B30" s="992" t="s">
        <v>849</v>
      </c>
      <c r="C30" s="993">
        <v>0</v>
      </c>
      <c r="D30" s="993">
        <v>991</v>
      </c>
      <c r="E30" s="993">
        <v>991</v>
      </c>
      <c r="F30" s="993">
        <v>0</v>
      </c>
      <c r="G30" s="993">
        <v>0</v>
      </c>
      <c r="H30" s="993">
        <v>0</v>
      </c>
      <c r="I30" s="993">
        <v>0</v>
      </c>
      <c r="J30" s="994">
        <f t="shared" si="0"/>
        <v>1982</v>
      </c>
    </row>
    <row r="31" spans="1:14" ht="24.95" customHeight="1">
      <c r="A31" s="987" t="s">
        <v>15</v>
      </c>
      <c r="B31" s="988"/>
      <c r="C31" s="994">
        <f>SUM(C10:C30)</f>
        <v>0</v>
      </c>
      <c r="D31" s="994">
        <f>SUM(D10:D30)</f>
        <v>12233</v>
      </c>
      <c r="E31" s="994">
        <f t="shared" ref="E31:J31" si="1">SUM(E10:E30)</f>
        <v>14990</v>
      </c>
      <c r="F31" s="994">
        <f t="shared" si="1"/>
        <v>0</v>
      </c>
      <c r="G31" s="994">
        <f t="shared" si="1"/>
        <v>4</v>
      </c>
      <c r="H31" s="994">
        <f t="shared" si="1"/>
        <v>7</v>
      </c>
      <c r="I31" s="994">
        <f t="shared" si="1"/>
        <v>0</v>
      </c>
      <c r="J31" s="994">
        <f t="shared" si="1"/>
        <v>27234</v>
      </c>
    </row>
    <row r="32" spans="1:14" ht="20.100000000000001" customHeight="1">
      <c r="A32" s="989" t="s">
        <v>121</v>
      </c>
      <c r="B32" s="989"/>
      <c r="C32" s="989"/>
      <c r="D32" s="989"/>
      <c r="E32" s="989"/>
      <c r="F32" s="989"/>
      <c r="G32" s="989"/>
      <c r="H32" s="989"/>
      <c r="I32" s="989"/>
      <c r="J32" s="989"/>
    </row>
    <row r="33" spans="1:14" ht="20.100000000000001" customHeight="1">
      <c r="A33" s="989" t="s">
        <v>199</v>
      </c>
      <c r="B33" s="989"/>
      <c r="C33" s="989"/>
      <c r="D33" s="989"/>
      <c r="E33" s="989"/>
      <c r="F33" s="989"/>
      <c r="G33" s="989"/>
      <c r="H33" s="989"/>
      <c r="I33" s="989"/>
      <c r="J33" s="989"/>
    </row>
    <row r="34" spans="1:14" ht="20.100000000000001" customHeight="1">
      <c r="A34" s="996" t="s">
        <v>122</v>
      </c>
      <c r="B34" s="996"/>
      <c r="C34" s="996"/>
      <c r="D34" s="996"/>
      <c r="E34" s="996"/>
      <c r="F34" s="996"/>
      <c r="G34" s="996"/>
      <c r="H34" s="996"/>
      <c r="I34" s="996"/>
      <c r="J34" s="996"/>
    </row>
    <row r="35" spans="1:14" ht="20.100000000000001" customHeight="1">
      <c r="A35" s="1395" t="s">
        <v>123</v>
      </c>
      <c r="B35" s="1395"/>
      <c r="C35" s="1395"/>
      <c r="D35" s="1395"/>
      <c r="E35" s="1395"/>
      <c r="F35" s="1395"/>
      <c r="G35" s="1395"/>
      <c r="H35" s="1395"/>
      <c r="I35" s="1395"/>
      <c r="J35" s="1395"/>
    </row>
    <row r="36" spans="1:14" ht="20.100000000000001" customHeight="1">
      <c r="A36" s="1385" t="s">
        <v>124</v>
      </c>
      <c r="B36" s="1385"/>
      <c r="C36" s="1385"/>
      <c r="D36" s="1385"/>
      <c r="E36" s="989"/>
      <c r="F36" s="989"/>
      <c r="G36" s="989"/>
      <c r="H36" s="989"/>
      <c r="I36" s="989"/>
      <c r="J36" s="989"/>
    </row>
    <row r="37" spans="1:14" ht="20.100000000000001" customHeight="1">
      <c r="A37" s="997" t="s">
        <v>166</v>
      </c>
      <c r="B37" s="997"/>
      <c r="C37" s="997"/>
      <c r="D37" s="997"/>
      <c r="E37" s="989"/>
      <c r="F37" s="989"/>
      <c r="G37" s="989"/>
      <c r="H37" s="989"/>
      <c r="I37" s="989"/>
      <c r="J37" s="989"/>
    </row>
    <row r="38" spans="1:14" ht="20.100000000000001" customHeight="1">
      <c r="A38" s="1030"/>
      <c r="B38" s="1030"/>
      <c r="C38" s="1030"/>
      <c r="D38" s="1030"/>
      <c r="E38" s="989"/>
      <c r="F38" s="989"/>
      <c r="G38" s="374" t="s">
        <v>1065</v>
      </c>
      <c r="H38" s="374"/>
      <c r="I38" s="374"/>
      <c r="J38" s="374"/>
      <c r="K38" s="374"/>
      <c r="L38" s="374"/>
      <c r="M38" s="374"/>
      <c r="N38" s="652"/>
    </row>
    <row r="39" spans="1:14" ht="20.100000000000001" customHeight="1">
      <c r="A39" s="356" t="s">
        <v>18</v>
      </c>
      <c r="B39" s="14"/>
      <c r="C39" s="1024"/>
      <c r="D39" s="652"/>
      <c r="E39" s="652"/>
      <c r="F39" s="652"/>
      <c r="G39" s="1086" t="s">
        <v>1065</v>
      </c>
      <c r="H39" s="1086"/>
      <c r="I39" s="1086"/>
      <c r="J39" s="1086"/>
      <c r="K39" s="1086"/>
      <c r="L39" s="1086"/>
      <c r="M39" s="1086"/>
      <c r="N39" s="652"/>
    </row>
    <row r="40" spans="1:14" ht="20.100000000000001" customHeight="1">
      <c r="A40" s="267"/>
      <c r="B40" s="267"/>
      <c r="C40" s="374"/>
      <c r="D40" s="652"/>
      <c r="E40" s="652"/>
      <c r="F40" s="652"/>
      <c r="G40" s="1086"/>
      <c r="H40" s="1086"/>
      <c r="I40" s="1086"/>
      <c r="J40" s="1086"/>
      <c r="K40" s="1086"/>
      <c r="L40" s="1086"/>
      <c r="M40" s="1086"/>
      <c r="N40" s="652"/>
    </row>
    <row r="41" spans="1:14" ht="20.100000000000001" customHeight="1">
      <c r="A41" s="267"/>
      <c r="B41" s="267"/>
      <c r="C41" s="374"/>
      <c r="D41" s="652"/>
      <c r="E41" s="652"/>
      <c r="F41" s="652"/>
      <c r="G41" s="1086"/>
      <c r="H41" s="1086"/>
      <c r="I41" s="1086"/>
      <c r="J41" s="1086"/>
      <c r="K41" s="1086"/>
      <c r="L41" s="1086"/>
      <c r="M41" s="1086"/>
      <c r="N41" s="652"/>
    </row>
    <row r="42" spans="1:14" ht="20.100000000000001" customHeight="1">
      <c r="A42" s="989"/>
      <c r="B42" s="989"/>
      <c r="C42" s="989"/>
      <c r="D42" s="989"/>
      <c r="E42" s="989"/>
      <c r="F42" s="989"/>
      <c r="G42" s="1086"/>
      <c r="H42" s="1086"/>
      <c r="I42" s="1086"/>
      <c r="J42" s="1086"/>
      <c r="K42" s="1086"/>
      <c r="L42" s="1086"/>
      <c r="M42" s="1086"/>
      <c r="N42" s="652"/>
    </row>
    <row r="43" spans="1:14" ht="20.100000000000001" customHeight="1">
      <c r="A43" s="376"/>
      <c r="B43" s="376"/>
      <c r="C43" s="376"/>
      <c r="D43" s="376"/>
      <c r="E43" s="376"/>
      <c r="F43" s="376"/>
      <c r="G43" s="1086"/>
      <c r="H43" s="1086"/>
      <c r="I43" s="1086"/>
      <c r="J43" s="1086"/>
      <c r="K43" s="1086"/>
      <c r="L43" s="1086"/>
      <c r="M43" s="1086"/>
      <c r="N43" s="652"/>
    </row>
    <row r="44" spans="1:14" ht="20.100000000000001" customHeight="1">
      <c r="A44" s="652"/>
      <c r="B44" s="652"/>
      <c r="C44" s="652"/>
      <c r="D44" s="652"/>
      <c r="E44" s="652"/>
      <c r="F44" s="652"/>
      <c r="G44" s="1086"/>
      <c r="H44" s="1086"/>
      <c r="I44" s="1086"/>
      <c r="J44" s="1086"/>
      <c r="K44" s="1086"/>
      <c r="L44" s="1086"/>
      <c r="M44" s="1086"/>
      <c r="N44" s="652"/>
    </row>
    <row r="45" spans="1:14" ht="20.100000000000001" customHeight="1">
      <c r="G45" s="1086"/>
      <c r="H45" s="1086"/>
      <c r="I45" s="1086"/>
      <c r="J45" s="1086"/>
      <c r="K45" s="1086"/>
      <c r="L45" s="1086"/>
      <c r="M45" s="1086"/>
    </row>
  </sheetData>
  <mergeCells count="13">
    <mergeCell ref="A36:D36"/>
    <mergeCell ref="G39:M45"/>
    <mergeCell ref="A5:B5"/>
    <mergeCell ref="D1:E1"/>
    <mergeCell ref="G1:J1"/>
    <mergeCell ref="A2:J2"/>
    <mergeCell ref="C3:I3"/>
    <mergeCell ref="A4:J4"/>
    <mergeCell ref="A7:A8"/>
    <mergeCell ref="B7:B8"/>
    <mergeCell ref="C7:J7"/>
    <mergeCell ref="A35:D35"/>
    <mergeCell ref="E35:J35"/>
  </mergeCells>
  <pageMargins left="0.7" right="0.7" top="0.75" bottom="0.75" header="0.3" footer="0.3"/>
  <pageSetup paperSize="5" scale="51" orientation="landscape" r:id="rId1"/>
</worksheet>
</file>

<file path=xl/worksheets/sheet47.xml><?xml version="1.0" encoding="utf-8"?>
<worksheet xmlns="http://schemas.openxmlformats.org/spreadsheetml/2006/main" xmlns:r="http://schemas.openxmlformats.org/officeDocument/2006/relationships">
  <sheetPr>
    <pageSetUpPr fitToPage="1"/>
  </sheetPr>
  <dimension ref="A1:Z45"/>
  <sheetViews>
    <sheetView view="pageBreakPreview" zoomScale="76" zoomScaleNormal="80" zoomScaleSheetLayoutView="76" workbookViewId="0">
      <selection activeCell="I39" sqref="I39:O45"/>
    </sheetView>
  </sheetViews>
  <sheetFormatPr defaultRowHeight="12.75"/>
  <cols>
    <col min="1" max="1" width="6.140625" customWidth="1"/>
    <col min="2" max="5" width="17" customWidth="1"/>
    <col min="6" max="6" width="30.42578125" customWidth="1"/>
    <col min="7" max="8" width="17" customWidth="1"/>
    <col min="9" max="9" width="14" customWidth="1"/>
    <col min="10" max="10" width="20.5703125" customWidth="1"/>
    <col min="11" max="11" width="17" customWidth="1"/>
    <col min="12" max="12" width="18.85546875" customWidth="1"/>
    <col min="13" max="13" width="18.7109375" customWidth="1"/>
    <col min="14" max="14" width="12.28515625" customWidth="1"/>
    <col min="15" max="15" width="12.7109375" customWidth="1"/>
    <col min="16" max="16" width="16.140625" customWidth="1"/>
  </cols>
  <sheetData>
    <row r="1" spans="1:26" ht="15">
      <c r="A1" s="79"/>
      <c r="B1" s="79"/>
      <c r="C1" s="79"/>
      <c r="D1" s="79"/>
      <c r="E1" s="79"/>
      <c r="F1" s="79"/>
      <c r="G1" s="79"/>
      <c r="H1" s="79"/>
      <c r="I1" s="79"/>
      <c r="J1" s="79"/>
      <c r="K1" s="79"/>
      <c r="L1" s="1399" t="s">
        <v>562</v>
      </c>
      <c r="M1" s="1399"/>
      <c r="N1" s="89"/>
      <c r="O1" s="79"/>
      <c r="P1" s="79"/>
    </row>
    <row r="2" spans="1:26" ht="15.75">
      <c r="A2" s="1381" t="s">
        <v>0</v>
      </c>
      <c r="B2" s="1381"/>
      <c r="C2" s="1381"/>
      <c r="D2" s="1381"/>
      <c r="E2" s="1381"/>
      <c r="F2" s="1381"/>
      <c r="G2" s="1381"/>
      <c r="H2" s="1381"/>
      <c r="I2" s="1381"/>
      <c r="J2" s="1381"/>
      <c r="K2" s="1381"/>
      <c r="L2" s="1381"/>
      <c r="M2" s="1381"/>
      <c r="N2" s="79"/>
      <c r="O2" s="79"/>
      <c r="P2" s="79"/>
    </row>
    <row r="3" spans="1:26" ht="20.25">
      <c r="A3" s="1194" t="s">
        <v>655</v>
      </c>
      <c r="B3" s="1194"/>
      <c r="C3" s="1194"/>
      <c r="D3" s="1194"/>
      <c r="E3" s="1194"/>
      <c r="F3" s="1194"/>
      <c r="G3" s="1194"/>
      <c r="H3" s="1194"/>
      <c r="I3" s="1194"/>
      <c r="J3" s="1194"/>
      <c r="K3" s="1194"/>
      <c r="L3" s="1194"/>
      <c r="M3" s="1194"/>
      <c r="N3" s="79"/>
      <c r="O3" s="79"/>
      <c r="P3" s="79"/>
    </row>
    <row r="4" spans="1:26">
      <c r="A4" s="79"/>
      <c r="B4" s="79"/>
      <c r="C4" s="79"/>
      <c r="D4" s="79"/>
      <c r="E4" s="79"/>
      <c r="F4" s="79"/>
      <c r="G4" s="79"/>
      <c r="H4" s="79"/>
      <c r="I4" s="79"/>
      <c r="J4" s="79"/>
      <c r="K4" s="79"/>
      <c r="L4" s="79"/>
      <c r="M4" s="79"/>
      <c r="N4" s="79"/>
      <c r="O4" s="79"/>
      <c r="P4" s="79"/>
    </row>
    <row r="5" spans="1:26" ht="15.75">
      <c r="A5" s="1195" t="s">
        <v>561</v>
      </c>
      <c r="B5" s="1195"/>
      <c r="C5" s="1195"/>
      <c r="D5" s="1195"/>
      <c r="E5" s="1195"/>
      <c r="F5" s="1195"/>
      <c r="G5" s="1195"/>
      <c r="H5" s="1195"/>
      <c r="I5" s="1195"/>
      <c r="J5" s="1195"/>
      <c r="K5" s="1195"/>
      <c r="L5" s="1195"/>
      <c r="M5" s="1195"/>
      <c r="N5" s="79"/>
      <c r="O5" s="79"/>
      <c r="P5" s="79"/>
    </row>
    <row r="6" spans="1:26">
      <c r="A6" s="79"/>
      <c r="B6" s="79"/>
      <c r="C6" s="79"/>
      <c r="D6" s="79"/>
      <c r="E6" s="79"/>
      <c r="F6" s="79"/>
      <c r="G6" s="79"/>
      <c r="H6" s="79"/>
      <c r="I6" s="79"/>
      <c r="J6" s="79"/>
      <c r="K6" s="79"/>
      <c r="L6" s="79"/>
      <c r="M6" s="79"/>
      <c r="N6" s="79"/>
      <c r="O6" s="79"/>
      <c r="P6" s="79"/>
    </row>
    <row r="7" spans="1:26">
      <c r="A7" s="1118" t="s">
        <v>966</v>
      </c>
      <c r="B7" s="1118"/>
      <c r="C7" s="28"/>
      <c r="D7" s="28"/>
      <c r="E7" s="28"/>
      <c r="F7" s="79"/>
      <c r="G7" s="79"/>
      <c r="H7" s="79"/>
      <c r="I7" s="79"/>
      <c r="J7" s="79"/>
      <c r="K7" s="79"/>
      <c r="L7" s="79"/>
      <c r="M7" s="79"/>
      <c r="N7" s="79"/>
      <c r="O7" s="79"/>
      <c r="P7" s="79"/>
    </row>
    <row r="8" spans="1:26" ht="18">
      <c r="A8" s="82"/>
      <c r="B8" s="82"/>
      <c r="C8" s="82"/>
      <c r="D8" s="82"/>
      <c r="E8" s="82"/>
      <c r="F8" s="79"/>
      <c r="G8" s="79"/>
      <c r="H8" s="79"/>
      <c r="I8" s="79"/>
      <c r="J8" s="79"/>
      <c r="K8" s="79"/>
      <c r="L8" s="79"/>
      <c r="M8" s="79"/>
      <c r="N8" s="79"/>
      <c r="O8" s="79"/>
      <c r="P8" s="79"/>
    </row>
    <row r="9" spans="1:26" ht="19.899999999999999" customHeight="1">
      <c r="A9" s="1379" t="s">
        <v>2</v>
      </c>
      <c r="B9" s="1379" t="s">
        <v>3</v>
      </c>
      <c r="C9" s="1397" t="s">
        <v>119</v>
      </c>
      <c r="D9" s="1397"/>
      <c r="E9" s="1398"/>
      <c r="F9" s="1400" t="s">
        <v>120</v>
      </c>
      <c r="G9" s="1397"/>
      <c r="H9" s="1397"/>
      <c r="I9" s="1398"/>
      <c r="J9" s="1400" t="s">
        <v>197</v>
      </c>
      <c r="K9" s="1397"/>
      <c r="L9" s="1397"/>
      <c r="M9" s="1398"/>
      <c r="Y9" s="9"/>
      <c r="Z9" s="12"/>
    </row>
    <row r="10" spans="1:26" ht="45.75" customHeight="1">
      <c r="A10" s="1379"/>
      <c r="B10" s="1379"/>
      <c r="C10" s="121" t="s">
        <v>400</v>
      </c>
      <c r="D10" s="4" t="s">
        <v>397</v>
      </c>
      <c r="E10" s="121" t="s">
        <v>200</v>
      </c>
      <c r="F10" s="4" t="s">
        <v>395</v>
      </c>
      <c r="G10" s="121" t="s">
        <v>396</v>
      </c>
      <c r="H10" s="4" t="s">
        <v>397</v>
      </c>
      <c r="I10" s="121" t="s">
        <v>200</v>
      </c>
      <c r="J10" s="4" t="s">
        <v>399</v>
      </c>
      <c r="K10" s="121" t="s">
        <v>396</v>
      </c>
      <c r="L10" s="4" t="s">
        <v>397</v>
      </c>
      <c r="M10" s="5" t="s">
        <v>200</v>
      </c>
    </row>
    <row r="11" spans="1:26" s="14" customFormat="1">
      <c r="A11" s="83">
        <v>1</v>
      </c>
      <c r="B11" s="83">
        <v>2</v>
      </c>
      <c r="C11" s="83">
        <v>3</v>
      </c>
      <c r="D11" s="83">
        <v>4</v>
      </c>
      <c r="E11" s="83">
        <v>5</v>
      </c>
      <c r="F11" s="83">
        <v>6</v>
      </c>
      <c r="G11" s="83">
        <v>7</v>
      </c>
      <c r="H11" s="83">
        <v>8</v>
      </c>
      <c r="I11" s="83">
        <v>9</v>
      </c>
      <c r="J11" s="83">
        <v>10</v>
      </c>
      <c r="K11" s="83">
        <v>11</v>
      </c>
      <c r="L11" s="83">
        <v>12</v>
      </c>
      <c r="M11" s="83">
        <v>13</v>
      </c>
    </row>
    <row r="12" spans="1:26" s="14" customFormat="1">
      <c r="A12" s="365">
        <v>1</v>
      </c>
      <c r="B12" s="365" t="s">
        <v>829</v>
      </c>
      <c r="C12" s="435">
        <v>820</v>
      </c>
      <c r="D12" s="435">
        <v>820</v>
      </c>
      <c r="E12" s="435">
        <v>63421</v>
      </c>
      <c r="F12" s="435">
        <v>0</v>
      </c>
      <c r="G12" s="435">
        <v>0</v>
      </c>
      <c r="H12" s="435">
        <v>0</v>
      </c>
      <c r="I12" s="435">
        <v>0</v>
      </c>
      <c r="J12" s="435">
        <v>0</v>
      </c>
      <c r="K12" s="435">
        <v>0</v>
      </c>
      <c r="L12" s="435">
        <v>0</v>
      </c>
      <c r="M12" s="435">
        <v>0</v>
      </c>
    </row>
    <row r="13" spans="1:26" s="14" customFormat="1">
      <c r="A13" s="365">
        <v>2</v>
      </c>
      <c r="B13" s="365" t="s">
        <v>830</v>
      </c>
      <c r="C13" s="661">
        <v>1122</v>
      </c>
      <c r="D13" s="947">
        <v>1122</v>
      </c>
      <c r="E13" s="661">
        <v>88873</v>
      </c>
      <c r="F13" s="435">
        <v>0</v>
      </c>
      <c r="G13" s="435">
        <v>0</v>
      </c>
      <c r="H13" s="435">
        <v>0</v>
      </c>
      <c r="I13" s="435">
        <v>0</v>
      </c>
      <c r="J13" s="435">
        <v>0</v>
      </c>
      <c r="K13" s="435">
        <v>0</v>
      </c>
      <c r="L13" s="435">
        <v>0</v>
      </c>
      <c r="M13" s="435">
        <v>0</v>
      </c>
    </row>
    <row r="14" spans="1:26" s="737" customFormat="1">
      <c r="A14" s="365">
        <v>3</v>
      </c>
      <c r="B14" s="365" t="s">
        <v>831</v>
      </c>
      <c r="C14" s="435">
        <v>0</v>
      </c>
      <c r="D14" s="435">
        <v>0</v>
      </c>
      <c r="E14" s="435">
        <v>0</v>
      </c>
      <c r="F14" s="435" t="s">
        <v>892</v>
      </c>
      <c r="G14" s="435">
        <v>1</v>
      </c>
      <c r="H14" s="435">
        <v>745</v>
      </c>
      <c r="I14" s="435">
        <v>74877</v>
      </c>
      <c r="J14" s="435"/>
      <c r="K14" s="435"/>
      <c r="L14" s="435"/>
      <c r="M14" s="435"/>
    </row>
    <row r="15" spans="1:26" s="737" customFormat="1">
      <c r="A15" s="365">
        <v>4</v>
      </c>
      <c r="B15" s="365" t="s">
        <v>832</v>
      </c>
      <c r="C15" s="556">
        <v>617</v>
      </c>
      <c r="D15" s="556">
        <v>617</v>
      </c>
      <c r="E15" s="556">
        <v>73275</v>
      </c>
      <c r="F15" s="556">
        <v>0</v>
      </c>
      <c r="G15" s="556">
        <v>0</v>
      </c>
      <c r="H15" s="556">
        <v>0</v>
      </c>
      <c r="I15" s="556">
        <v>0</v>
      </c>
      <c r="J15" s="556">
        <v>0</v>
      </c>
      <c r="K15" s="556">
        <v>0</v>
      </c>
      <c r="L15" s="556">
        <v>0</v>
      </c>
      <c r="M15" s="556">
        <v>0</v>
      </c>
    </row>
    <row r="16" spans="1:26" s="737" customFormat="1" ht="25.5">
      <c r="A16" s="365">
        <v>5</v>
      </c>
      <c r="B16" s="365" t="s">
        <v>833</v>
      </c>
      <c r="C16" s="435">
        <v>0</v>
      </c>
      <c r="D16" s="435">
        <v>0</v>
      </c>
      <c r="E16" s="435">
        <v>0</v>
      </c>
      <c r="F16" s="556" t="s">
        <v>900</v>
      </c>
      <c r="G16" s="738">
        <v>1</v>
      </c>
      <c r="H16" s="738">
        <v>604</v>
      </c>
      <c r="I16" s="738">
        <v>86325</v>
      </c>
      <c r="J16" s="435">
        <v>0</v>
      </c>
      <c r="K16" s="435">
        <v>0</v>
      </c>
      <c r="L16" s="435">
        <v>0</v>
      </c>
      <c r="M16" s="435">
        <v>0</v>
      </c>
    </row>
    <row r="17" spans="1:13" s="737" customFormat="1">
      <c r="A17" s="365">
        <v>6</v>
      </c>
      <c r="B17" s="365" t="s">
        <v>834</v>
      </c>
      <c r="C17" s="556">
        <v>870</v>
      </c>
      <c r="D17" s="556">
        <v>870</v>
      </c>
      <c r="E17" s="556">
        <v>100246</v>
      </c>
      <c r="F17" s="556">
        <v>0</v>
      </c>
      <c r="G17" s="556">
        <v>0</v>
      </c>
      <c r="H17" s="556">
        <v>0</v>
      </c>
      <c r="I17" s="556">
        <v>0</v>
      </c>
      <c r="J17" s="556">
        <v>0</v>
      </c>
      <c r="K17" s="556">
        <v>0</v>
      </c>
      <c r="L17" s="556">
        <v>0</v>
      </c>
      <c r="M17" s="556">
        <v>0</v>
      </c>
    </row>
    <row r="18" spans="1:13" s="737" customFormat="1" ht="60.75" customHeight="1">
      <c r="A18" s="365">
        <v>7</v>
      </c>
      <c r="B18" s="365" t="s">
        <v>835</v>
      </c>
      <c r="C18" s="435">
        <v>533</v>
      </c>
      <c r="D18" s="435">
        <v>533</v>
      </c>
      <c r="E18" s="435">
        <v>35245</v>
      </c>
      <c r="F18" s="435">
        <v>0</v>
      </c>
      <c r="G18" s="435">
        <v>0</v>
      </c>
      <c r="H18" s="435">
        <v>0</v>
      </c>
      <c r="I18" s="435">
        <v>0</v>
      </c>
      <c r="J18" s="556" t="s">
        <v>915</v>
      </c>
      <c r="K18" s="435">
        <v>7</v>
      </c>
      <c r="L18" s="435">
        <v>7</v>
      </c>
      <c r="M18" s="435">
        <v>813</v>
      </c>
    </row>
    <row r="19" spans="1:13" s="737" customFormat="1">
      <c r="A19" s="365">
        <v>8</v>
      </c>
      <c r="B19" s="365" t="s">
        <v>836</v>
      </c>
      <c r="C19" s="435">
        <v>748</v>
      </c>
      <c r="D19" s="435">
        <v>748</v>
      </c>
      <c r="E19" s="435">
        <v>84413</v>
      </c>
      <c r="F19" s="435">
        <v>0</v>
      </c>
      <c r="G19" s="435">
        <v>0</v>
      </c>
      <c r="H19" s="435">
        <v>0</v>
      </c>
      <c r="I19" s="435">
        <v>0</v>
      </c>
      <c r="J19" s="435">
        <v>0</v>
      </c>
      <c r="K19" s="435">
        <v>0</v>
      </c>
      <c r="L19" s="435">
        <v>0</v>
      </c>
      <c r="M19" s="435">
        <v>0</v>
      </c>
    </row>
    <row r="20" spans="1:13" s="737" customFormat="1">
      <c r="A20" s="365">
        <v>9</v>
      </c>
      <c r="B20" s="365" t="s">
        <v>837</v>
      </c>
      <c r="C20" s="435">
        <v>595</v>
      </c>
      <c r="D20" s="435">
        <v>595</v>
      </c>
      <c r="E20" s="435">
        <v>72421</v>
      </c>
      <c r="F20" s="435">
        <v>0</v>
      </c>
      <c r="G20" s="435">
        <v>0</v>
      </c>
      <c r="H20" s="435">
        <v>0</v>
      </c>
      <c r="I20" s="435">
        <v>0</v>
      </c>
      <c r="J20" s="435">
        <v>0</v>
      </c>
      <c r="K20" s="435">
        <v>0</v>
      </c>
      <c r="L20" s="435">
        <v>0</v>
      </c>
      <c r="M20" s="435">
        <v>0</v>
      </c>
    </row>
    <row r="21" spans="1:13" s="737" customFormat="1">
      <c r="A21" s="365">
        <v>10</v>
      </c>
      <c r="B21" s="365" t="s">
        <v>838</v>
      </c>
      <c r="C21" s="556">
        <v>779</v>
      </c>
      <c r="D21" s="556">
        <v>779</v>
      </c>
      <c r="E21" s="556">
        <v>89588</v>
      </c>
      <c r="F21" s="556">
        <v>0</v>
      </c>
      <c r="G21" s="556">
        <v>0</v>
      </c>
      <c r="H21" s="556">
        <v>0</v>
      </c>
      <c r="I21" s="556">
        <v>0</v>
      </c>
      <c r="J21" s="556">
        <v>0</v>
      </c>
      <c r="K21" s="556">
        <v>0</v>
      </c>
      <c r="L21" s="556">
        <v>0</v>
      </c>
      <c r="M21" s="556">
        <v>0</v>
      </c>
    </row>
    <row r="22" spans="1:13" s="737" customFormat="1" ht="25.5">
      <c r="A22" s="365">
        <v>11</v>
      </c>
      <c r="B22" s="365" t="s">
        <v>839</v>
      </c>
      <c r="C22" s="739">
        <v>0</v>
      </c>
      <c r="D22" s="739">
        <v>0</v>
      </c>
      <c r="E22" s="739">
        <v>0</v>
      </c>
      <c r="F22" s="740" t="s">
        <v>892</v>
      </c>
      <c r="G22" s="739">
        <v>1</v>
      </c>
      <c r="H22" s="739">
        <v>547</v>
      </c>
      <c r="I22" s="739">
        <v>43580</v>
      </c>
      <c r="J22" s="741">
        <v>0</v>
      </c>
      <c r="K22" s="741">
        <v>0</v>
      </c>
      <c r="L22" s="741">
        <v>0</v>
      </c>
      <c r="M22" s="741">
        <v>0</v>
      </c>
    </row>
    <row r="23" spans="1:13" s="14" customFormat="1">
      <c r="A23" s="365">
        <v>12</v>
      </c>
      <c r="B23" s="365" t="s">
        <v>869</v>
      </c>
      <c r="C23" s="435">
        <v>756</v>
      </c>
      <c r="D23" s="435">
        <v>756</v>
      </c>
      <c r="E23" s="435">
        <v>41440</v>
      </c>
      <c r="F23" s="435">
        <v>0</v>
      </c>
      <c r="G23" s="435">
        <v>0</v>
      </c>
      <c r="H23" s="435">
        <v>0</v>
      </c>
      <c r="I23" s="435">
        <v>0</v>
      </c>
      <c r="J23" s="435">
        <v>0</v>
      </c>
      <c r="K23" s="435">
        <v>0</v>
      </c>
      <c r="L23" s="435">
        <v>0</v>
      </c>
      <c r="M23" s="435">
        <v>0</v>
      </c>
    </row>
    <row r="24" spans="1:13" s="14" customFormat="1">
      <c r="A24" s="365">
        <v>13</v>
      </c>
      <c r="B24" s="365" t="s">
        <v>841</v>
      </c>
      <c r="C24" s="556">
        <v>906</v>
      </c>
      <c r="D24" s="556">
        <v>906</v>
      </c>
      <c r="E24" s="556">
        <v>158097</v>
      </c>
      <c r="F24" s="556">
        <v>0</v>
      </c>
      <c r="G24" s="556">
        <v>0</v>
      </c>
      <c r="H24" s="556">
        <v>0</v>
      </c>
      <c r="I24" s="556">
        <v>0</v>
      </c>
      <c r="J24" s="556">
        <v>0</v>
      </c>
      <c r="K24" s="556">
        <v>0</v>
      </c>
      <c r="L24" s="556">
        <v>0</v>
      </c>
      <c r="M24" s="556">
        <v>0</v>
      </c>
    </row>
    <row r="25" spans="1:13">
      <c r="A25" s="365">
        <v>14</v>
      </c>
      <c r="B25" s="365" t="s">
        <v>842</v>
      </c>
      <c r="C25" s="435">
        <v>0</v>
      </c>
      <c r="D25" s="435">
        <v>0</v>
      </c>
      <c r="E25" s="435">
        <v>0</v>
      </c>
      <c r="F25" s="435" t="s">
        <v>896</v>
      </c>
      <c r="G25" s="435">
        <v>1</v>
      </c>
      <c r="H25" s="435">
        <v>432</v>
      </c>
      <c r="I25" s="435">
        <v>54010</v>
      </c>
      <c r="J25" s="435">
        <v>0</v>
      </c>
      <c r="K25" s="435">
        <v>0</v>
      </c>
      <c r="L25" s="435">
        <v>0</v>
      </c>
      <c r="M25" s="435">
        <v>0</v>
      </c>
    </row>
    <row r="26" spans="1:13">
      <c r="A26" s="365">
        <v>15</v>
      </c>
      <c r="B26" s="365" t="s">
        <v>843</v>
      </c>
      <c r="C26" s="435">
        <v>420</v>
      </c>
      <c r="D26" s="435">
        <v>420</v>
      </c>
      <c r="E26" s="435">
        <v>43227</v>
      </c>
      <c r="F26" s="435">
        <v>0</v>
      </c>
      <c r="G26" s="435">
        <v>0</v>
      </c>
      <c r="H26" s="435">
        <v>0</v>
      </c>
      <c r="I26" s="435">
        <v>0</v>
      </c>
      <c r="J26" s="435">
        <v>0</v>
      </c>
      <c r="K26" s="435">
        <v>0</v>
      </c>
      <c r="L26" s="435">
        <v>0</v>
      </c>
      <c r="M26" s="435">
        <v>0</v>
      </c>
    </row>
    <row r="27" spans="1:13">
      <c r="A27" s="365">
        <v>16</v>
      </c>
      <c r="B27" s="365" t="s">
        <v>844</v>
      </c>
      <c r="C27" s="435">
        <v>430</v>
      </c>
      <c r="D27" s="435">
        <v>430</v>
      </c>
      <c r="E27" s="435">
        <v>67084</v>
      </c>
      <c r="F27" s="435">
        <v>0</v>
      </c>
      <c r="G27" s="435">
        <v>0</v>
      </c>
      <c r="H27" s="435">
        <v>0</v>
      </c>
      <c r="I27" s="435">
        <v>0</v>
      </c>
      <c r="J27" s="435">
        <v>0</v>
      </c>
      <c r="K27" s="435">
        <v>0</v>
      </c>
      <c r="L27" s="435">
        <v>0</v>
      </c>
      <c r="M27" s="435">
        <v>0</v>
      </c>
    </row>
    <row r="28" spans="1:13">
      <c r="A28" s="365">
        <v>17</v>
      </c>
      <c r="B28" s="365" t="s">
        <v>845</v>
      </c>
      <c r="C28" s="557">
        <v>660</v>
      </c>
      <c r="D28" s="557">
        <v>660</v>
      </c>
      <c r="E28" s="557">
        <v>41611</v>
      </c>
      <c r="F28" s="557">
        <v>0</v>
      </c>
      <c r="G28" s="435">
        <v>0</v>
      </c>
      <c r="H28" s="435">
        <v>0</v>
      </c>
      <c r="I28" s="435">
        <v>0</v>
      </c>
      <c r="J28" s="435">
        <v>0</v>
      </c>
      <c r="K28" s="435">
        <v>0</v>
      </c>
      <c r="L28" s="435">
        <v>0</v>
      </c>
      <c r="M28" s="435">
        <v>0</v>
      </c>
    </row>
    <row r="29" spans="1:13">
      <c r="A29" s="365">
        <v>18</v>
      </c>
      <c r="B29" s="365" t="s">
        <v>846</v>
      </c>
      <c r="C29" s="435">
        <v>412</v>
      </c>
      <c r="D29" s="435">
        <v>412</v>
      </c>
      <c r="E29" s="435">
        <v>43668</v>
      </c>
      <c r="F29" s="435">
        <v>0</v>
      </c>
      <c r="G29" s="435">
        <v>0</v>
      </c>
      <c r="H29" s="435">
        <v>0</v>
      </c>
      <c r="I29" s="435">
        <v>0</v>
      </c>
      <c r="J29" s="435">
        <v>0</v>
      </c>
      <c r="K29" s="435">
        <v>0</v>
      </c>
      <c r="L29" s="435">
        <v>0</v>
      </c>
      <c r="M29" s="435">
        <v>0</v>
      </c>
    </row>
    <row r="30" spans="1:13">
      <c r="A30" s="365">
        <v>19</v>
      </c>
      <c r="B30" s="365" t="s">
        <v>847</v>
      </c>
      <c r="C30" s="435">
        <v>838</v>
      </c>
      <c r="D30" s="435">
        <v>838</v>
      </c>
      <c r="E30" s="435">
        <v>147700</v>
      </c>
      <c r="F30" s="435">
        <v>0</v>
      </c>
      <c r="G30" s="435">
        <v>0</v>
      </c>
      <c r="H30" s="435">
        <v>0</v>
      </c>
      <c r="I30" s="435">
        <v>0</v>
      </c>
      <c r="J30" s="435">
        <v>0</v>
      </c>
      <c r="K30" s="435">
        <v>0</v>
      </c>
      <c r="L30" s="435">
        <v>0</v>
      </c>
      <c r="M30" s="435">
        <v>0</v>
      </c>
    </row>
    <row r="31" spans="1:13" ht="14.25">
      <c r="A31" s="365">
        <v>20</v>
      </c>
      <c r="B31" s="365" t="s">
        <v>848</v>
      </c>
      <c r="C31" s="558">
        <v>736</v>
      </c>
      <c r="D31" s="558">
        <v>736</v>
      </c>
      <c r="E31" s="558">
        <v>73500</v>
      </c>
      <c r="F31" s="558">
        <v>0</v>
      </c>
      <c r="G31" s="558">
        <v>0</v>
      </c>
      <c r="H31" s="558">
        <v>0</v>
      </c>
      <c r="I31" s="558">
        <v>0</v>
      </c>
      <c r="J31" s="558">
        <v>0</v>
      </c>
      <c r="K31" s="558">
        <v>0</v>
      </c>
      <c r="L31" s="558">
        <v>0</v>
      </c>
      <c r="M31" s="558">
        <v>0</v>
      </c>
    </row>
    <row r="32" spans="1:13">
      <c r="A32" s="365">
        <v>21</v>
      </c>
      <c r="B32" s="365" t="s">
        <v>849</v>
      </c>
      <c r="C32" s="435">
        <v>991</v>
      </c>
      <c r="D32" s="435">
        <v>991</v>
      </c>
      <c r="E32" s="435">
        <v>69816</v>
      </c>
      <c r="F32" s="435">
        <v>0</v>
      </c>
      <c r="G32" s="435">
        <v>0</v>
      </c>
      <c r="H32" s="435">
        <v>0</v>
      </c>
      <c r="I32" s="435">
        <v>0</v>
      </c>
      <c r="J32" s="435">
        <v>0</v>
      </c>
      <c r="K32" s="435">
        <v>0</v>
      </c>
      <c r="L32" s="435">
        <v>0</v>
      </c>
      <c r="M32" s="435">
        <v>0</v>
      </c>
    </row>
    <row r="33" spans="1:16">
      <c r="A33" s="211" t="s">
        <v>15</v>
      </c>
      <c r="B33" s="498"/>
      <c r="C33" s="559">
        <f>SUM(C12:C32)</f>
        <v>12233</v>
      </c>
      <c r="D33" s="559">
        <f>SUM(D12:D32)</f>
        <v>12233</v>
      </c>
      <c r="E33" s="559">
        <f t="shared" ref="E33:M33" si="0">SUM(E12:E32)</f>
        <v>1293625</v>
      </c>
      <c r="F33" s="559"/>
      <c r="G33" s="559">
        <f t="shared" si="0"/>
        <v>4</v>
      </c>
      <c r="H33" s="559">
        <f t="shared" si="0"/>
        <v>2328</v>
      </c>
      <c r="I33" s="559">
        <f t="shared" si="0"/>
        <v>258792</v>
      </c>
      <c r="J33" s="559"/>
      <c r="K33" s="559">
        <f t="shared" si="0"/>
        <v>7</v>
      </c>
      <c r="L33" s="559">
        <f t="shared" si="0"/>
        <v>7</v>
      </c>
      <c r="M33" s="559">
        <f t="shared" si="0"/>
        <v>813</v>
      </c>
    </row>
    <row r="34" spans="1:16">
      <c r="A34" s="84"/>
      <c r="B34" s="84"/>
      <c r="C34" s="84"/>
      <c r="D34" s="84"/>
      <c r="E34" s="84"/>
      <c r="F34" s="79"/>
      <c r="G34" s="79"/>
      <c r="H34" s="79"/>
      <c r="I34" s="79"/>
      <c r="J34" s="79"/>
      <c r="K34" s="79"/>
      <c r="L34" s="79"/>
      <c r="M34" s="79"/>
      <c r="N34" s="79"/>
      <c r="O34" s="79"/>
      <c r="P34" s="79"/>
    </row>
    <row r="35" spans="1:16">
      <c r="A35" s="79"/>
      <c r="B35" s="79"/>
      <c r="C35" s="79"/>
      <c r="D35" s="79"/>
      <c r="E35" s="79"/>
      <c r="F35" s="79"/>
      <c r="G35" s="79"/>
      <c r="H35" s="79"/>
      <c r="I35" s="79"/>
      <c r="J35" s="79"/>
      <c r="K35" s="79"/>
      <c r="L35" s="79"/>
      <c r="M35" s="79"/>
      <c r="N35" s="79"/>
      <c r="O35" s="79"/>
      <c r="P35" s="79"/>
    </row>
    <row r="36" spans="1:16">
      <c r="A36" s="79"/>
      <c r="B36" s="79"/>
      <c r="C36" s="79"/>
      <c r="D36" s="79"/>
      <c r="E36" s="79"/>
      <c r="F36" s="79"/>
      <c r="G36" s="79"/>
      <c r="H36" s="79"/>
      <c r="I36" s="79"/>
      <c r="J36" s="79"/>
      <c r="K36" s="79"/>
      <c r="L36" s="79"/>
      <c r="M36" s="79"/>
      <c r="N36" s="79"/>
      <c r="O36" s="79"/>
      <c r="P36" s="79"/>
    </row>
    <row r="38" spans="1:16">
      <c r="A38" s="1396"/>
      <c r="B38" s="1396"/>
      <c r="C38" s="1396"/>
      <c r="D38" s="1396"/>
      <c r="E38" s="1396"/>
      <c r="F38" s="1396"/>
      <c r="G38" s="1396"/>
      <c r="H38" s="1396"/>
      <c r="I38" s="1396"/>
      <c r="J38" s="1396"/>
      <c r="K38" s="1396"/>
      <c r="L38" s="1396"/>
      <c r="M38" s="92"/>
      <c r="N38" s="1396"/>
      <c r="O38" s="1396"/>
      <c r="P38" s="1396"/>
    </row>
    <row r="39" spans="1:16" ht="15.75" customHeight="1">
      <c r="A39" s="356" t="s">
        <v>18</v>
      </c>
      <c r="B39" s="14"/>
      <c r="C39" s="269"/>
      <c r="G39" s="119"/>
      <c r="I39" s="1086" t="s">
        <v>1065</v>
      </c>
      <c r="J39" s="1086"/>
      <c r="K39" s="1086"/>
      <c r="L39" s="1086"/>
      <c r="M39" s="1086"/>
      <c r="N39" s="1086"/>
      <c r="O39" s="1086"/>
      <c r="P39" s="79"/>
    </row>
    <row r="40" spans="1:16" ht="15.75">
      <c r="A40" s="267"/>
      <c r="B40" s="267"/>
      <c r="C40" s="374"/>
      <c r="G40" s="119"/>
      <c r="I40" s="1086"/>
      <c r="J40" s="1086"/>
      <c r="K40" s="1086"/>
      <c r="L40" s="1086"/>
      <c r="M40" s="1086"/>
      <c r="N40" s="1086"/>
      <c r="O40" s="1086"/>
      <c r="P40" s="79"/>
    </row>
    <row r="41" spans="1:16" ht="15.75" customHeight="1">
      <c r="A41" s="267"/>
      <c r="B41" s="267"/>
      <c r="C41" s="374"/>
      <c r="G41" s="31"/>
      <c r="I41" s="1086"/>
      <c r="J41" s="1086"/>
      <c r="K41" s="1086"/>
      <c r="L41" s="1086"/>
      <c r="M41" s="1086"/>
      <c r="N41" s="1086"/>
      <c r="O41" s="1086"/>
      <c r="P41" s="79"/>
    </row>
    <row r="42" spans="1:16" ht="15.6" customHeight="1">
      <c r="A42" s="376"/>
      <c r="B42" s="376"/>
      <c r="C42" s="376"/>
      <c r="D42" s="376"/>
      <c r="E42" s="376"/>
      <c r="F42" s="376"/>
      <c r="G42" s="376"/>
      <c r="H42" s="376"/>
      <c r="I42" s="1086"/>
      <c r="J42" s="1086"/>
      <c r="K42" s="1086"/>
      <c r="L42" s="1086"/>
      <c r="M42" s="1086"/>
      <c r="N42" s="1086"/>
      <c r="O42" s="1086"/>
      <c r="P42" s="79"/>
    </row>
    <row r="43" spans="1:16" ht="12.75" customHeight="1">
      <c r="A43" s="79"/>
      <c r="B43" s="79"/>
      <c r="C43" s="79"/>
      <c r="D43" s="79"/>
      <c r="E43" s="79"/>
      <c r="F43" s="79"/>
      <c r="G43" s="79"/>
      <c r="I43" s="1086"/>
      <c r="J43" s="1086"/>
      <c r="K43" s="1086"/>
      <c r="L43" s="1086"/>
      <c r="M43" s="1086"/>
      <c r="N43" s="1086"/>
      <c r="O43" s="1086"/>
      <c r="P43" s="31"/>
    </row>
    <row r="44" spans="1:16">
      <c r="I44" s="1086"/>
      <c r="J44" s="1086"/>
      <c r="K44" s="1086"/>
      <c r="L44" s="1086"/>
      <c r="M44" s="1086"/>
      <c r="N44" s="1086"/>
      <c r="O44" s="1086"/>
    </row>
    <row r="45" spans="1:16">
      <c r="I45" s="1086"/>
      <c r="J45" s="1086"/>
      <c r="K45" s="1086"/>
      <c r="L45" s="1086"/>
      <c r="M45" s="1086"/>
      <c r="N45" s="1086"/>
      <c r="O45" s="1086"/>
    </row>
  </sheetData>
  <mergeCells count="13">
    <mergeCell ref="I39:O45"/>
    <mergeCell ref="N38:P38"/>
    <mergeCell ref="C9:E9"/>
    <mergeCell ref="L1:M1"/>
    <mergeCell ref="A2:M2"/>
    <mergeCell ref="A3:M3"/>
    <mergeCell ref="A5:M5"/>
    <mergeCell ref="A7:B7"/>
    <mergeCell ref="A9:A10"/>
    <mergeCell ref="B9:B10"/>
    <mergeCell ref="F9:I9"/>
    <mergeCell ref="J9:M9"/>
    <mergeCell ref="A38:L38"/>
  </mergeCells>
  <printOptions horizontalCentered="1"/>
  <pageMargins left="0.70866141732283472" right="0.70866141732283472" top="0.23622047244094491" bottom="0" header="0.31496062992125984" footer="0.31496062992125984"/>
  <pageSetup paperSize="5" scale="71" orientation="landscape" r:id="rId1"/>
</worksheet>
</file>

<file path=xl/worksheets/sheet48.xml><?xml version="1.0" encoding="utf-8"?>
<worksheet xmlns="http://schemas.openxmlformats.org/spreadsheetml/2006/main" xmlns:r="http://schemas.openxmlformats.org/officeDocument/2006/relationships">
  <sheetPr>
    <pageSetUpPr fitToPage="1"/>
  </sheetPr>
  <dimension ref="A1:M43"/>
  <sheetViews>
    <sheetView view="pageBreakPreview" zoomScale="84" zoomScaleSheetLayoutView="84" workbookViewId="0">
      <selection activeCell="N35" sqref="N35"/>
    </sheetView>
  </sheetViews>
  <sheetFormatPr defaultRowHeight="12.75"/>
  <cols>
    <col min="1" max="1" width="5.85546875" customWidth="1"/>
    <col min="2" max="2" width="13" customWidth="1"/>
    <col min="6" max="6" width="13.42578125" customWidth="1"/>
    <col min="7" max="7" width="14.85546875" customWidth="1"/>
    <col min="8" max="8" width="12.42578125" customWidth="1"/>
    <col min="9" max="9" width="15.28515625" customWidth="1"/>
    <col min="10" max="10" width="14.28515625" customWidth="1"/>
    <col min="11" max="11" width="14.5703125" customWidth="1"/>
    <col min="12" max="12" width="9.140625" hidden="1" customWidth="1"/>
  </cols>
  <sheetData>
    <row r="1" spans="1:12" ht="18">
      <c r="A1" s="1223" t="s">
        <v>0</v>
      </c>
      <c r="B1" s="1223"/>
      <c r="C1" s="1223"/>
      <c r="D1" s="1223"/>
      <c r="E1" s="1223"/>
      <c r="F1" s="1223"/>
      <c r="G1" s="1223"/>
      <c r="H1" s="1223"/>
      <c r="I1" s="1223"/>
      <c r="J1" s="1401" t="s">
        <v>541</v>
      </c>
      <c r="K1" s="1401"/>
    </row>
    <row r="2" spans="1:12" ht="21">
      <c r="A2" s="1224" t="s">
        <v>655</v>
      </c>
      <c r="B2" s="1224"/>
      <c r="C2" s="1224"/>
      <c r="D2" s="1224"/>
      <c r="E2" s="1224"/>
      <c r="F2" s="1224"/>
      <c r="G2" s="1224"/>
      <c r="H2" s="1224"/>
      <c r="I2" s="1224"/>
      <c r="J2" s="1224"/>
      <c r="K2" s="1224"/>
    </row>
    <row r="3" spans="1:12" ht="15">
      <c r="A3" s="173"/>
      <c r="B3" s="173"/>
      <c r="C3" s="173"/>
      <c r="D3" s="173"/>
      <c r="E3" s="173"/>
      <c r="F3" s="173"/>
      <c r="G3" s="173"/>
      <c r="H3" s="173"/>
      <c r="I3" s="173"/>
      <c r="J3" s="173"/>
      <c r="K3" s="173"/>
    </row>
    <row r="4" spans="1:12" ht="15">
      <c r="A4" s="1402" t="s">
        <v>540</v>
      </c>
      <c r="B4" s="1402"/>
      <c r="C4" s="1402"/>
      <c r="D4" s="1402"/>
      <c r="E4" s="1402"/>
      <c r="F4" s="1402"/>
      <c r="G4" s="1402"/>
      <c r="H4" s="1402"/>
      <c r="I4" s="1402"/>
      <c r="J4" s="1402"/>
      <c r="K4" s="1402"/>
    </row>
    <row r="5" spans="1:12" ht="15">
      <c r="A5" s="174" t="s">
        <v>957</v>
      </c>
      <c r="B5" s="174"/>
      <c r="C5" s="174"/>
      <c r="D5" s="174"/>
      <c r="E5" s="174"/>
      <c r="F5" s="174"/>
      <c r="G5" s="174"/>
      <c r="H5" s="174"/>
      <c r="I5" s="173"/>
      <c r="J5" s="1329" t="s">
        <v>1015</v>
      </c>
      <c r="K5" s="1329"/>
      <c r="L5" s="1329"/>
    </row>
    <row r="6" spans="1:12" ht="27.75" customHeight="1">
      <c r="A6" s="1335" t="s">
        <v>2</v>
      </c>
      <c r="B6" s="1335" t="s">
        <v>3</v>
      </c>
      <c r="C6" s="1335" t="s">
        <v>310</v>
      </c>
      <c r="D6" s="1335" t="s">
        <v>311</v>
      </c>
      <c r="E6" s="1335"/>
      <c r="F6" s="1335"/>
      <c r="G6" s="1335"/>
      <c r="H6" s="1335"/>
      <c r="I6" s="1336" t="s">
        <v>312</v>
      </c>
      <c r="J6" s="1337"/>
      <c r="K6" s="1338"/>
    </row>
    <row r="7" spans="1:12" ht="90" customHeight="1">
      <c r="A7" s="1335"/>
      <c r="B7" s="1335"/>
      <c r="C7" s="1335"/>
      <c r="D7" s="193" t="s">
        <v>313</v>
      </c>
      <c r="E7" s="193" t="s">
        <v>200</v>
      </c>
      <c r="F7" s="193" t="s">
        <v>464</v>
      </c>
      <c r="G7" s="193" t="s">
        <v>314</v>
      </c>
      <c r="H7" s="193" t="s">
        <v>435</v>
      </c>
      <c r="I7" s="193" t="s">
        <v>315</v>
      </c>
      <c r="J7" s="193" t="s">
        <v>316</v>
      </c>
      <c r="K7" s="193" t="s">
        <v>905</v>
      </c>
    </row>
    <row r="8" spans="1:12" ht="15">
      <c r="A8" s="176" t="s">
        <v>271</v>
      </c>
      <c r="B8" s="176" t="s">
        <v>272</v>
      </c>
      <c r="C8" s="176" t="s">
        <v>273</v>
      </c>
      <c r="D8" s="176" t="s">
        <v>274</v>
      </c>
      <c r="E8" s="176" t="s">
        <v>275</v>
      </c>
      <c r="F8" s="176" t="s">
        <v>276</v>
      </c>
      <c r="G8" s="176" t="s">
        <v>277</v>
      </c>
      <c r="H8" s="176" t="s">
        <v>278</v>
      </c>
      <c r="I8" s="176" t="s">
        <v>299</v>
      </c>
      <c r="J8" s="176" t="s">
        <v>300</v>
      </c>
      <c r="K8" s="176" t="s">
        <v>301</v>
      </c>
    </row>
    <row r="9" spans="1:12" ht="15.75" customHeight="1">
      <c r="A9" s="365">
        <v>1</v>
      </c>
      <c r="B9" s="365" t="s">
        <v>829</v>
      </c>
      <c r="C9" s="423">
        <v>0</v>
      </c>
      <c r="D9" s="423">
        <v>0</v>
      </c>
      <c r="E9" s="423">
        <v>0</v>
      </c>
      <c r="F9" s="423">
        <v>0</v>
      </c>
      <c r="G9" s="423">
        <v>0</v>
      </c>
      <c r="H9" s="423">
        <v>0</v>
      </c>
      <c r="I9" s="423">
        <v>0</v>
      </c>
      <c r="J9" s="423">
        <v>0</v>
      </c>
      <c r="K9" s="423">
        <v>0</v>
      </c>
    </row>
    <row r="10" spans="1:12" ht="15.75" customHeight="1">
      <c r="A10" s="365">
        <v>2</v>
      </c>
      <c r="B10" s="365" t="s">
        <v>830</v>
      </c>
      <c r="C10" s="432">
        <v>0</v>
      </c>
      <c r="D10" s="432">
        <v>0</v>
      </c>
      <c r="E10" s="432">
        <v>0</v>
      </c>
      <c r="F10" s="432">
        <v>0</v>
      </c>
      <c r="G10" s="432">
        <v>0</v>
      </c>
      <c r="H10" s="432">
        <v>0</v>
      </c>
      <c r="I10" s="432">
        <v>0</v>
      </c>
      <c r="J10" s="432">
        <v>0</v>
      </c>
      <c r="K10" s="432">
        <v>0</v>
      </c>
    </row>
    <row r="11" spans="1:12" s="358" customFormat="1" ht="15.75" customHeight="1">
      <c r="A11" s="365">
        <v>3</v>
      </c>
      <c r="B11" s="365" t="s">
        <v>831</v>
      </c>
      <c r="C11" s="432">
        <v>1</v>
      </c>
      <c r="D11" s="432">
        <v>745</v>
      </c>
      <c r="E11" s="432">
        <v>74877</v>
      </c>
      <c r="F11" s="432">
        <v>90</v>
      </c>
      <c r="G11" s="432">
        <v>752</v>
      </c>
      <c r="H11" s="432">
        <f>F11+G11</f>
        <v>842</v>
      </c>
      <c r="I11" s="432">
        <v>0</v>
      </c>
      <c r="J11" s="432">
        <v>130.94999999999999</v>
      </c>
      <c r="K11" s="432">
        <f>I11+J11</f>
        <v>130.94999999999999</v>
      </c>
    </row>
    <row r="12" spans="1:12" s="358" customFormat="1" ht="15.75" customHeight="1">
      <c r="A12" s="365">
        <v>4</v>
      </c>
      <c r="B12" s="365" t="s">
        <v>832</v>
      </c>
      <c r="C12" s="432">
        <v>0</v>
      </c>
      <c r="D12" s="432">
        <v>0</v>
      </c>
      <c r="E12" s="432">
        <v>0</v>
      </c>
      <c r="F12" s="432">
        <v>0</v>
      </c>
      <c r="G12" s="432">
        <v>0</v>
      </c>
      <c r="H12" s="432">
        <f t="shared" ref="H12:H22" si="0">F12+G12</f>
        <v>0</v>
      </c>
      <c r="I12" s="432">
        <v>0</v>
      </c>
      <c r="J12" s="432">
        <v>0</v>
      </c>
      <c r="K12" s="432">
        <v>0</v>
      </c>
    </row>
    <row r="13" spans="1:12" s="358" customFormat="1" ht="15.75" customHeight="1">
      <c r="A13" s="365">
        <v>5</v>
      </c>
      <c r="B13" s="365" t="s">
        <v>833</v>
      </c>
      <c r="C13" s="432">
        <v>1</v>
      </c>
      <c r="D13" s="432">
        <v>604</v>
      </c>
      <c r="E13" s="432">
        <v>86325</v>
      </c>
      <c r="F13" s="432">
        <v>140</v>
      </c>
      <c r="G13" s="432">
        <v>935</v>
      </c>
      <c r="H13" s="432">
        <f t="shared" si="0"/>
        <v>1075</v>
      </c>
      <c r="I13" s="432">
        <v>0</v>
      </c>
      <c r="J13" s="538">
        <v>242.82147000000001</v>
      </c>
      <c r="K13" s="538">
        <v>242.82147000000001</v>
      </c>
    </row>
    <row r="14" spans="1:12" s="358" customFormat="1" ht="15.75" customHeight="1">
      <c r="A14" s="365">
        <v>6</v>
      </c>
      <c r="B14" s="365" t="s">
        <v>834</v>
      </c>
      <c r="C14" s="551">
        <v>0</v>
      </c>
      <c r="D14" s="551">
        <v>0</v>
      </c>
      <c r="E14" s="551">
        <v>0</v>
      </c>
      <c r="F14" s="551">
        <v>0</v>
      </c>
      <c r="G14" s="551">
        <v>0</v>
      </c>
      <c r="H14" s="432">
        <f t="shared" si="0"/>
        <v>0</v>
      </c>
      <c r="I14" s="551">
        <v>0</v>
      </c>
      <c r="J14" s="551">
        <v>0</v>
      </c>
      <c r="K14" s="551">
        <v>0</v>
      </c>
    </row>
    <row r="15" spans="1:12" s="358" customFormat="1" ht="15.75" customHeight="1">
      <c r="A15" s="365">
        <v>7</v>
      </c>
      <c r="B15" s="365" t="s">
        <v>835</v>
      </c>
      <c r="C15" s="551">
        <v>0</v>
      </c>
      <c r="D15" s="551">
        <v>0</v>
      </c>
      <c r="E15" s="551">
        <v>0</v>
      </c>
      <c r="F15" s="551">
        <v>0</v>
      </c>
      <c r="G15" s="551">
        <v>0</v>
      </c>
      <c r="H15" s="432">
        <f t="shared" si="0"/>
        <v>0</v>
      </c>
      <c r="I15" s="551">
        <v>0</v>
      </c>
      <c r="J15" s="551">
        <v>0</v>
      </c>
      <c r="K15" s="551">
        <v>0</v>
      </c>
    </row>
    <row r="16" spans="1:12" s="358" customFormat="1" ht="15.75" customHeight="1">
      <c r="A16" s="365">
        <v>8</v>
      </c>
      <c r="B16" s="365" t="s">
        <v>836</v>
      </c>
      <c r="C16" s="551">
        <v>0</v>
      </c>
      <c r="D16" s="551">
        <v>0</v>
      </c>
      <c r="E16" s="551">
        <v>0</v>
      </c>
      <c r="F16" s="551">
        <v>0</v>
      </c>
      <c r="G16" s="551">
        <v>0</v>
      </c>
      <c r="H16" s="432">
        <f t="shared" si="0"/>
        <v>0</v>
      </c>
      <c r="I16" s="551">
        <v>0</v>
      </c>
      <c r="J16" s="551">
        <v>0</v>
      </c>
      <c r="K16" s="551">
        <v>0</v>
      </c>
    </row>
    <row r="17" spans="1:11" s="358" customFormat="1" ht="15.75" customHeight="1">
      <c r="A17" s="365">
        <v>9</v>
      </c>
      <c r="B17" s="365" t="s">
        <v>837</v>
      </c>
      <c r="C17" s="551">
        <v>0</v>
      </c>
      <c r="D17" s="551">
        <v>0</v>
      </c>
      <c r="E17" s="551">
        <v>0</v>
      </c>
      <c r="F17" s="551">
        <v>0</v>
      </c>
      <c r="G17" s="551">
        <v>0</v>
      </c>
      <c r="H17" s="432">
        <f t="shared" si="0"/>
        <v>0</v>
      </c>
      <c r="I17" s="551">
        <v>0</v>
      </c>
      <c r="J17" s="551">
        <v>0</v>
      </c>
      <c r="K17" s="551">
        <v>0</v>
      </c>
    </row>
    <row r="18" spans="1:11" s="358" customFormat="1" ht="15.75" customHeight="1">
      <c r="A18" s="365">
        <v>10</v>
      </c>
      <c r="B18" s="365" t="s">
        <v>838</v>
      </c>
      <c r="C18" s="551">
        <v>0</v>
      </c>
      <c r="D18" s="551">
        <v>0</v>
      </c>
      <c r="E18" s="551">
        <v>0</v>
      </c>
      <c r="F18" s="551">
        <v>0</v>
      </c>
      <c r="G18" s="551">
        <v>0</v>
      </c>
      <c r="H18" s="432">
        <f t="shared" si="0"/>
        <v>0</v>
      </c>
      <c r="I18" s="551">
        <v>0</v>
      </c>
      <c r="J18" s="551">
        <v>0</v>
      </c>
      <c r="K18" s="551">
        <v>0</v>
      </c>
    </row>
    <row r="19" spans="1:11" s="358" customFormat="1" ht="15.75" customHeight="1">
      <c r="A19" s="365">
        <v>11</v>
      </c>
      <c r="B19" s="365" t="s">
        <v>839</v>
      </c>
      <c r="C19" s="497">
        <v>1</v>
      </c>
      <c r="D19" s="497">
        <v>547</v>
      </c>
      <c r="E19" s="497">
        <v>43580</v>
      </c>
      <c r="F19" s="497">
        <v>33</v>
      </c>
      <c r="G19" s="497">
        <v>577</v>
      </c>
      <c r="H19" s="432">
        <f t="shared" si="0"/>
        <v>610</v>
      </c>
      <c r="I19" s="497">
        <v>0</v>
      </c>
      <c r="J19" s="497">
        <v>115.4</v>
      </c>
      <c r="K19" s="497">
        <v>115.4</v>
      </c>
    </row>
    <row r="20" spans="1:11" ht="15.75" customHeight="1">
      <c r="A20" s="365">
        <v>12</v>
      </c>
      <c r="B20" s="365" t="s">
        <v>869</v>
      </c>
      <c r="C20" s="432">
        <v>0</v>
      </c>
      <c r="D20" s="432">
        <v>0</v>
      </c>
      <c r="E20" s="432">
        <v>0</v>
      </c>
      <c r="F20" s="432">
        <v>0</v>
      </c>
      <c r="G20" s="432">
        <v>0</v>
      </c>
      <c r="H20" s="432">
        <f t="shared" si="0"/>
        <v>0</v>
      </c>
      <c r="I20" s="432">
        <v>0</v>
      </c>
      <c r="J20" s="432">
        <v>0</v>
      </c>
      <c r="K20" s="432">
        <v>0</v>
      </c>
    </row>
    <row r="21" spans="1:11" ht="15.75" customHeight="1">
      <c r="A21" s="365">
        <v>13</v>
      </c>
      <c r="B21" s="365" t="s">
        <v>841</v>
      </c>
      <c r="C21" s="432">
        <v>0</v>
      </c>
      <c r="D21" s="432">
        <v>0</v>
      </c>
      <c r="E21" s="432">
        <v>0</v>
      </c>
      <c r="F21" s="432">
        <v>0</v>
      </c>
      <c r="G21" s="432">
        <v>0</v>
      </c>
      <c r="H21" s="432">
        <f t="shared" si="0"/>
        <v>0</v>
      </c>
      <c r="I21" s="432">
        <v>0</v>
      </c>
      <c r="J21" s="432">
        <v>0</v>
      </c>
      <c r="K21" s="432">
        <v>0</v>
      </c>
    </row>
    <row r="22" spans="1:11">
      <c r="A22" s="365">
        <v>14</v>
      </c>
      <c r="B22" s="365" t="s">
        <v>842</v>
      </c>
      <c r="C22" s="625">
        <v>1</v>
      </c>
      <c r="D22" s="625">
        <v>432</v>
      </c>
      <c r="E22" s="625">
        <v>52264</v>
      </c>
      <c r="F22" s="625">
        <v>71</v>
      </c>
      <c r="G22" s="625">
        <v>604</v>
      </c>
      <c r="H22" s="432">
        <f t="shared" si="0"/>
        <v>675</v>
      </c>
      <c r="I22" s="625">
        <v>0</v>
      </c>
      <c r="J22" s="598">
        <f>105.86694+141.125</f>
        <v>246.99194</v>
      </c>
      <c r="K22" s="598">
        <f>J22</f>
        <v>246.99194</v>
      </c>
    </row>
    <row r="23" spans="1:11">
      <c r="A23" s="365">
        <v>15</v>
      </c>
      <c r="B23" s="365" t="s">
        <v>843</v>
      </c>
      <c r="C23" s="432">
        <v>0</v>
      </c>
      <c r="D23" s="432">
        <v>0</v>
      </c>
      <c r="E23" s="432">
        <v>0</v>
      </c>
      <c r="F23" s="432">
        <v>0</v>
      </c>
      <c r="G23" s="432">
        <v>0</v>
      </c>
      <c r="H23" s="432">
        <v>0</v>
      </c>
      <c r="I23" s="432">
        <v>0</v>
      </c>
      <c r="J23" s="432">
        <v>0</v>
      </c>
      <c r="K23" s="432">
        <v>0</v>
      </c>
    </row>
    <row r="24" spans="1:11">
      <c r="A24" s="365">
        <v>16</v>
      </c>
      <c r="B24" s="365" t="s">
        <v>844</v>
      </c>
      <c r="C24" s="432">
        <v>0</v>
      </c>
      <c r="D24" s="432">
        <v>0</v>
      </c>
      <c r="E24" s="432">
        <v>0</v>
      </c>
      <c r="F24" s="432">
        <v>0</v>
      </c>
      <c r="G24" s="432">
        <v>0</v>
      </c>
      <c r="H24" s="432">
        <v>0</v>
      </c>
      <c r="I24" s="432">
        <v>0</v>
      </c>
      <c r="J24" s="432">
        <v>0</v>
      </c>
      <c r="K24" s="432">
        <v>0</v>
      </c>
    </row>
    <row r="25" spans="1:11">
      <c r="A25" s="365">
        <v>17</v>
      </c>
      <c r="B25" s="365" t="s">
        <v>845</v>
      </c>
      <c r="C25" s="432">
        <v>0</v>
      </c>
      <c r="D25" s="432">
        <v>0</v>
      </c>
      <c r="E25" s="432">
        <v>0</v>
      </c>
      <c r="F25" s="432">
        <v>0</v>
      </c>
      <c r="G25" s="432">
        <v>0</v>
      </c>
      <c r="H25" s="432">
        <v>0</v>
      </c>
      <c r="I25" s="432">
        <v>0</v>
      </c>
      <c r="J25" s="432">
        <v>0</v>
      </c>
      <c r="K25" s="432">
        <v>0</v>
      </c>
    </row>
    <row r="26" spans="1:11">
      <c r="A26" s="365">
        <v>18</v>
      </c>
      <c r="B26" s="365" t="s">
        <v>846</v>
      </c>
      <c r="C26" s="432">
        <v>0</v>
      </c>
      <c r="D26" s="432">
        <v>0</v>
      </c>
      <c r="E26" s="432">
        <v>0</v>
      </c>
      <c r="F26" s="432">
        <v>0</v>
      </c>
      <c r="G26" s="432">
        <v>0</v>
      </c>
      <c r="H26" s="432">
        <v>0</v>
      </c>
      <c r="I26" s="432">
        <v>0</v>
      </c>
      <c r="J26" s="432">
        <v>0</v>
      </c>
      <c r="K26" s="432">
        <v>0</v>
      </c>
    </row>
    <row r="27" spans="1:11">
      <c r="A27" s="365">
        <v>19</v>
      </c>
      <c r="B27" s="365" t="s">
        <v>847</v>
      </c>
      <c r="C27" s="432">
        <v>0</v>
      </c>
      <c r="D27" s="432">
        <v>0</v>
      </c>
      <c r="E27" s="432">
        <v>0</v>
      </c>
      <c r="F27" s="432">
        <v>0</v>
      </c>
      <c r="G27" s="432">
        <v>0</v>
      </c>
      <c r="H27" s="432">
        <v>0</v>
      </c>
      <c r="I27" s="432">
        <v>0</v>
      </c>
      <c r="J27" s="432">
        <v>0</v>
      </c>
      <c r="K27" s="432">
        <v>0</v>
      </c>
    </row>
    <row r="28" spans="1:11">
      <c r="A28" s="365">
        <v>20</v>
      </c>
      <c r="B28" s="365" t="s">
        <v>848</v>
      </c>
      <c r="C28" s="432">
        <v>0</v>
      </c>
      <c r="D28" s="432">
        <v>0</v>
      </c>
      <c r="E28" s="432">
        <v>0</v>
      </c>
      <c r="F28" s="432">
        <v>0</v>
      </c>
      <c r="G28" s="432">
        <v>0</v>
      </c>
      <c r="H28" s="432">
        <v>0</v>
      </c>
      <c r="I28" s="432">
        <v>0</v>
      </c>
      <c r="J28" s="432">
        <v>0</v>
      </c>
      <c r="K28" s="432">
        <v>0</v>
      </c>
    </row>
    <row r="29" spans="1:11">
      <c r="A29" s="365">
        <v>21</v>
      </c>
      <c r="B29" s="365" t="s">
        <v>849</v>
      </c>
      <c r="C29" s="432">
        <v>0</v>
      </c>
      <c r="D29" s="432">
        <v>0</v>
      </c>
      <c r="E29" s="432">
        <v>0</v>
      </c>
      <c r="F29" s="432">
        <v>0</v>
      </c>
      <c r="G29" s="432">
        <v>0</v>
      </c>
      <c r="H29" s="432">
        <v>0</v>
      </c>
      <c r="I29" s="432">
        <v>0</v>
      </c>
      <c r="J29" s="432">
        <v>0</v>
      </c>
      <c r="K29" s="432">
        <v>0</v>
      </c>
    </row>
    <row r="30" spans="1:11">
      <c r="A30" s="265" t="s">
        <v>15</v>
      </c>
      <c r="B30" s="498"/>
      <c r="C30" s="432">
        <f>SUM(C9:C29)</f>
        <v>4</v>
      </c>
      <c r="D30" s="432">
        <f t="shared" ref="D30:K30" si="1">SUM(D9:D29)</f>
        <v>2328</v>
      </c>
      <c r="E30" s="432">
        <f t="shared" si="1"/>
        <v>257046</v>
      </c>
      <c r="F30" s="432">
        <f t="shared" si="1"/>
        <v>334</v>
      </c>
      <c r="G30" s="432">
        <f t="shared" si="1"/>
        <v>2868</v>
      </c>
      <c r="H30" s="432">
        <f t="shared" si="1"/>
        <v>3202</v>
      </c>
      <c r="I30" s="432">
        <f t="shared" si="1"/>
        <v>0</v>
      </c>
      <c r="J30" s="538">
        <f t="shared" si="1"/>
        <v>736.16341</v>
      </c>
      <c r="K30" s="538">
        <f t="shared" si="1"/>
        <v>736.16341</v>
      </c>
    </row>
    <row r="32" spans="1:11">
      <c r="A32" s="14" t="s">
        <v>465</v>
      </c>
    </row>
    <row r="34" spans="1:13" s="652" customFormat="1"/>
    <row r="35" spans="1:13" s="652" customFormat="1"/>
    <row r="36" spans="1:13">
      <c r="A36" s="1396"/>
      <c r="B36" s="1396"/>
      <c r="C36" s="1396"/>
      <c r="D36" s="1396"/>
      <c r="E36" s="1396"/>
      <c r="F36" s="1396"/>
      <c r="G36" s="1396"/>
      <c r="H36" s="1396"/>
      <c r="I36" s="1396"/>
      <c r="J36" s="1396"/>
      <c r="K36" s="1396"/>
      <c r="L36" s="1396"/>
      <c r="M36" s="271"/>
    </row>
    <row r="37" spans="1:13" ht="15" customHeight="1">
      <c r="A37" s="356" t="s">
        <v>18</v>
      </c>
      <c r="B37" s="14"/>
      <c r="C37" s="269"/>
      <c r="G37" s="1086" t="s">
        <v>1065</v>
      </c>
      <c r="H37" s="1086"/>
      <c r="I37" s="1086"/>
      <c r="J37" s="1086"/>
      <c r="K37" s="1086"/>
      <c r="L37" s="1086"/>
      <c r="M37" s="1086"/>
    </row>
    <row r="38" spans="1:13" ht="15" customHeight="1">
      <c r="A38" s="267"/>
      <c r="B38" s="267"/>
      <c r="C38" s="374"/>
      <c r="G38" s="1086"/>
      <c r="H38" s="1086"/>
      <c r="I38" s="1086"/>
      <c r="J38" s="1086"/>
      <c r="K38" s="1086"/>
      <c r="L38" s="1086"/>
      <c r="M38" s="1086"/>
    </row>
    <row r="39" spans="1:13" ht="24.75" customHeight="1">
      <c r="A39" s="267"/>
      <c r="B39" s="267"/>
      <c r="C39" s="374"/>
      <c r="G39" s="1086"/>
      <c r="H39" s="1086"/>
      <c r="I39" s="1086"/>
      <c r="J39" s="1086"/>
      <c r="K39" s="1086"/>
      <c r="L39" s="1086"/>
      <c r="M39" s="1086"/>
    </row>
    <row r="40" spans="1:13" ht="15.75">
      <c r="A40" s="267"/>
      <c r="B40" s="267"/>
      <c r="C40" s="374"/>
      <c r="G40" s="1086"/>
      <c r="H40" s="1086"/>
      <c r="I40" s="1086"/>
      <c r="J40" s="1086"/>
      <c r="K40" s="1086"/>
      <c r="L40" s="1086"/>
      <c r="M40" s="1086"/>
    </row>
    <row r="41" spans="1:13">
      <c r="G41" s="1086"/>
      <c r="H41" s="1086"/>
      <c r="I41" s="1086"/>
      <c r="J41" s="1086"/>
      <c r="K41" s="1086"/>
      <c r="L41" s="1086"/>
      <c r="M41" s="1086"/>
    </row>
    <row r="42" spans="1:13">
      <c r="G42" s="1086"/>
      <c r="H42" s="1086"/>
      <c r="I42" s="1086"/>
      <c r="J42" s="1086"/>
      <c r="K42" s="1086"/>
      <c r="L42" s="1086"/>
      <c r="M42" s="1086"/>
    </row>
    <row r="43" spans="1:13">
      <c r="G43" s="1086"/>
      <c r="H43" s="1086"/>
      <c r="I43" s="1086"/>
      <c r="J43" s="1086"/>
      <c r="K43" s="1086"/>
      <c r="L43" s="1086"/>
      <c r="M43" s="1086"/>
    </row>
  </sheetData>
  <mergeCells count="12">
    <mergeCell ref="G37:M43"/>
    <mergeCell ref="A1:I1"/>
    <mergeCell ref="J1:K1"/>
    <mergeCell ref="A2:K2"/>
    <mergeCell ref="A4:K4"/>
    <mergeCell ref="J5:L5"/>
    <mergeCell ref="A36:L36"/>
    <mergeCell ref="A6:A7"/>
    <mergeCell ref="B6:B7"/>
    <mergeCell ref="C6:C7"/>
    <mergeCell ref="D6:H6"/>
    <mergeCell ref="I6:K6"/>
  </mergeCells>
  <printOptions horizontalCentered="1"/>
  <pageMargins left="0.70866141732283472" right="0.70866141732283472" top="0.23622047244094491" bottom="0" header="0.31496062992125984" footer="0.31496062992125984"/>
  <pageSetup paperSize="5" scale="90" orientation="landscape" r:id="rId1"/>
</worksheet>
</file>

<file path=xl/worksheets/sheet49.xml><?xml version="1.0" encoding="utf-8"?>
<worksheet xmlns="http://schemas.openxmlformats.org/spreadsheetml/2006/main" xmlns:r="http://schemas.openxmlformats.org/officeDocument/2006/relationships">
  <sheetPr>
    <pageSetUpPr fitToPage="1"/>
  </sheetPr>
  <dimension ref="A1:O41"/>
  <sheetViews>
    <sheetView view="pageBreakPreview" zoomScale="80" zoomScaleSheetLayoutView="80" workbookViewId="0">
      <selection activeCell="F32" sqref="F32"/>
    </sheetView>
  </sheetViews>
  <sheetFormatPr defaultRowHeight="12.75"/>
  <cols>
    <col min="1" max="1" width="7.85546875" customWidth="1"/>
    <col min="4" max="4" width="28.42578125" customWidth="1"/>
    <col min="7" max="7" width="12.28515625" customWidth="1"/>
    <col min="8" max="8" width="11.5703125" customWidth="1"/>
    <col min="9" max="9" width="16.5703125" customWidth="1"/>
    <col min="10" max="10" width="10.42578125" customWidth="1"/>
    <col min="11" max="11" width="12" customWidth="1"/>
    <col min="12" max="12" width="10.42578125" customWidth="1"/>
    <col min="13" max="13" width="11" customWidth="1"/>
    <col min="14" max="14" width="10" customWidth="1"/>
    <col min="15" max="15" width="11.85546875" customWidth="1"/>
  </cols>
  <sheetData>
    <row r="1" spans="1:15" ht="18">
      <c r="A1" s="1223" t="s">
        <v>0</v>
      </c>
      <c r="B1" s="1223"/>
      <c r="C1" s="1223"/>
      <c r="D1" s="1223"/>
      <c r="E1" s="1223"/>
      <c r="F1" s="1223"/>
      <c r="G1" s="1223"/>
      <c r="H1" s="1223"/>
      <c r="I1" s="1223"/>
      <c r="J1" s="1223"/>
      <c r="K1" s="1223"/>
      <c r="L1" s="1223"/>
      <c r="M1" s="1223"/>
      <c r="N1" s="1223"/>
      <c r="O1" s="201" t="s">
        <v>543</v>
      </c>
    </row>
    <row r="2" spans="1:15" ht="21">
      <c r="A2" s="1224" t="s">
        <v>655</v>
      </c>
      <c r="B2" s="1224"/>
      <c r="C2" s="1224"/>
      <c r="D2" s="1224"/>
      <c r="E2" s="1224"/>
      <c r="F2" s="1224"/>
      <c r="G2" s="1224"/>
      <c r="H2" s="1224"/>
      <c r="I2" s="1224"/>
      <c r="J2" s="1224"/>
      <c r="K2" s="1224"/>
      <c r="L2" s="1224"/>
      <c r="M2" s="1224"/>
      <c r="N2" s="1224"/>
      <c r="O2" s="1224"/>
    </row>
    <row r="3" spans="1:15" ht="15">
      <c r="A3" s="173"/>
      <c r="B3" s="173"/>
      <c r="C3" s="173"/>
      <c r="D3" s="173"/>
      <c r="E3" s="173"/>
      <c r="F3" s="173"/>
      <c r="G3" s="173"/>
      <c r="H3" s="173"/>
      <c r="I3" s="173"/>
      <c r="J3" s="173"/>
      <c r="K3" s="173"/>
    </row>
    <row r="4" spans="1:15" ht="18">
      <c r="A4" s="1223" t="s">
        <v>542</v>
      </c>
      <c r="B4" s="1223"/>
      <c r="C4" s="1223"/>
      <c r="D4" s="1223"/>
      <c r="E4" s="1223"/>
      <c r="F4" s="1223"/>
      <c r="G4" s="1223"/>
      <c r="H4" s="1223"/>
      <c r="I4" s="1223"/>
      <c r="J4" s="1223"/>
      <c r="K4" s="1223"/>
      <c r="L4" s="1223"/>
      <c r="M4" s="1223"/>
      <c r="N4" s="1223"/>
      <c r="O4" s="1223"/>
    </row>
    <row r="5" spans="1:15" ht="15">
      <c r="A5" s="174" t="s">
        <v>957</v>
      </c>
      <c r="B5" s="174"/>
      <c r="C5" s="174"/>
      <c r="D5" s="174"/>
      <c r="E5" s="174"/>
      <c r="F5" s="174"/>
      <c r="G5" s="174"/>
      <c r="H5" s="174"/>
      <c r="I5" s="174"/>
      <c r="J5" s="174"/>
      <c r="K5" s="173"/>
      <c r="M5" s="1329" t="s">
        <v>1015</v>
      </c>
      <c r="N5" s="1329"/>
      <c r="O5" s="1329"/>
    </row>
    <row r="6" spans="1:15" ht="44.25" customHeight="1">
      <c r="A6" s="1335" t="s">
        <v>2</v>
      </c>
      <c r="B6" s="1335" t="s">
        <v>3</v>
      </c>
      <c r="C6" s="1335" t="s">
        <v>317</v>
      </c>
      <c r="D6" s="1333" t="s">
        <v>318</v>
      </c>
      <c r="E6" s="1333" t="s">
        <v>319</v>
      </c>
      <c r="F6" s="1333" t="s">
        <v>320</v>
      </c>
      <c r="G6" s="1333" t="s">
        <v>321</v>
      </c>
      <c r="H6" s="1335" t="s">
        <v>322</v>
      </c>
      <c r="I6" s="1335"/>
      <c r="J6" s="1335" t="s">
        <v>323</v>
      </c>
      <c r="K6" s="1335"/>
      <c r="L6" s="1335" t="s">
        <v>324</v>
      </c>
      <c r="M6" s="1335"/>
      <c r="N6" s="1335" t="s">
        <v>325</v>
      </c>
      <c r="O6" s="1335"/>
    </row>
    <row r="7" spans="1:15" ht="54" customHeight="1">
      <c r="A7" s="1335"/>
      <c r="B7" s="1335"/>
      <c r="C7" s="1335"/>
      <c r="D7" s="1334"/>
      <c r="E7" s="1334"/>
      <c r="F7" s="1334"/>
      <c r="G7" s="1334"/>
      <c r="H7" s="193" t="s">
        <v>326</v>
      </c>
      <c r="I7" s="193" t="s">
        <v>327</v>
      </c>
      <c r="J7" s="193" t="s">
        <v>326</v>
      </c>
      <c r="K7" s="193" t="s">
        <v>327</v>
      </c>
      <c r="L7" s="193" t="s">
        <v>326</v>
      </c>
      <c r="M7" s="193" t="s">
        <v>327</v>
      </c>
      <c r="N7" s="193" t="s">
        <v>326</v>
      </c>
      <c r="O7" s="193" t="s">
        <v>327</v>
      </c>
    </row>
    <row r="8" spans="1:15" ht="15">
      <c r="A8" s="176" t="s">
        <v>271</v>
      </c>
      <c r="B8" s="176" t="s">
        <v>272</v>
      </c>
      <c r="C8" s="176" t="s">
        <v>273</v>
      </c>
      <c r="D8" s="176" t="s">
        <v>274</v>
      </c>
      <c r="E8" s="176" t="s">
        <v>275</v>
      </c>
      <c r="F8" s="176" t="s">
        <v>276</v>
      </c>
      <c r="G8" s="176" t="s">
        <v>277</v>
      </c>
      <c r="H8" s="176" t="s">
        <v>278</v>
      </c>
      <c r="I8" s="176" t="s">
        <v>299</v>
      </c>
      <c r="J8" s="176" t="s">
        <v>300</v>
      </c>
      <c r="K8" s="176" t="s">
        <v>301</v>
      </c>
      <c r="L8" s="176" t="s">
        <v>328</v>
      </c>
      <c r="M8" s="176" t="s">
        <v>329</v>
      </c>
      <c r="N8" s="176" t="s">
        <v>330</v>
      </c>
      <c r="O8" s="176" t="s">
        <v>331</v>
      </c>
    </row>
    <row r="9" spans="1:15">
      <c r="A9" s="365">
        <v>1</v>
      </c>
      <c r="B9" s="365" t="s">
        <v>829</v>
      </c>
      <c r="C9" s="417">
        <v>0</v>
      </c>
      <c r="D9" s="417">
        <v>0</v>
      </c>
      <c r="E9" s="417">
        <v>0</v>
      </c>
      <c r="F9" s="417">
        <v>0</v>
      </c>
      <c r="G9" s="417">
        <v>0</v>
      </c>
      <c r="H9" s="537">
        <v>0</v>
      </c>
      <c r="I9" s="537">
        <v>0</v>
      </c>
      <c r="J9" s="537">
        <v>0</v>
      </c>
      <c r="K9" s="537">
        <v>0</v>
      </c>
      <c r="L9" s="417">
        <v>0</v>
      </c>
      <c r="M9" s="417">
        <v>0</v>
      </c>
      <c r="N9" s="537">
        <v>0</v>
      </c>
      <c r="O9" s="537">
        <v>0</v>
      </c>
    </row>
    <row r="10" spans="1:15">
      <c r="A10" s="365">
        <v>2</v>
      </c>
      <c r="B10" s="365" t="s">
        <v>830</v>
      </c>
      <c r="C10" s="417">
        <v>0</v>
      </c>
      <c r="D10" s="417">
        <v>0</v>
      </c>
      <c r="E10" s="417">
        <v>0</v>
      </c>
      <c r="F10" s="417">
        <v>0</v>
      </c>
      <c r="G10" s="417">
        <v>0</v>
      </c>
      <c r="H10" s="537">
        <v>0</v>
      </c>
      <c r="I10" s="537">
        <v>0</v>
      </c>
      <c r="J10" s="537">
        <v>0</v>
      </c>
      <c r="K10" s="537">
        <v>0</v>
      </c>
      <c r="L10" s="417">
        <v>0</v>
      </c>
      <c r="M10" s="417">
        <v>0</v>
      </c>
      <c r="N10" s="537">
        <v>0</v>
      </c>
      <c r="O10" s="537">
        <v>0</v>
      </c>
    </row>
    <row r="11" spans="1:15" s="358" customFormat="1">
      <c r="A11" s="365">
        <v>3</v>
      </c>
      <c r="B11" s="365" t="s">
        <v>831</v>
      </c>
      <c r="C11" s="417">
        <v>1</v>
      </c>
      <c r="D11" s="417" t="s">
        <v>901</v>
      </c>
      <c r="E11" s="417">
        <v>745</v>
      </c>
      <c r="F11" s="417">
        <v>74877</v>
      </c>
      <c r="G11" s="417">
        <v>20</v>
      </c>
      <c r="H11" s="537">
        <v>452.33</v>
      </c>
      <c r="I11" s="537">
        <v>452.33</v>
      </c>
      <c r="J11" s="537">
        <v>433.44</v>
      </c>
      <c r="K11" s="537">
        <v>433.44</v>
      </c>
      <c r="L11" s="417">
        <v>0</v>
      </c>
      <c r="M11" s="417">
        <v>0</v>
      </c>
      <c r="N11" s="537">
        <v>7.52</v>
      </c>
      <c r="O11" s="537">
        <v>2.6</v>
      </c>
    </row>
    <row r="12" spans="1:15" s="358" customFormat="1">
      <c r="A12" s="365">
        <v>4</v>
      </c>
      <c r="B12" s="365" t="s">
        <v>832</v>
      </c>
      <c r="C12" s="417">
        <v>0</v>
      </c>
      <c r="D12" s="417">
        <v>0</v>
      </c>
      <c r="E12" s="417">
        <v>0</v>
      </c>
      <c r="F12" s="417">
        <v>0</v>
      </c>
      <c r="G12" s="417">
        <v>0</v>
      </c>
      <c r="H12" s="537">
        <v>0</v>
      </c>
      <c r="I12" s="537">
        <v>0</v>
      </c>
      <c r="J12" s="537">
        <v>0</v>
      </c>
      <c r="K12" s="537">
        <v>0</v>
      </c>
      <c r="L12" s="417">
        <v>0</v>
      </c>
      <c r="M12" s="417">
        <v>0</v>
      </c>
      <c r="N12" s="537">
        <v>0</v>
      </c>
      <c r="O12" s="537">
        <v>0</v>
      </c>
    </row>
    <row r="13" spans="1:15" s="358" customFormat="1">
      <c r="A13" s="365">
        <v>5</v>
      </c>
      <c r="B13" s="365" t="s">
        <v>833</v>
      </c>
      <c r="C13" s="417">
        <v>1</v>
      </c>
      <c r="D13" s="417" t="s">
        <v>901</v>
      </c>
      <c r="E13" s="417">
        <v>604</v>
      </c>
      <c r="F13" s="417">
        <v>86325</v>
      </c>
      <c r="G13" s="417" t="s">
        <v>902</v>
      </c>
      <c r="H13" s="537">
        <v>910</v>
      </c>
      <c r="I13" s="537">
        <v>864.55</v>
      </c>
      <c r="J13" s="537">
        <v>670.37103000000002</v>
      </c>
      <c r="K13" s="537">
        <v>601.73279000000002</v>
      </c>
      <c r="L13" s="417">
        <v>0</v>
      </c>
      <c r="M13" s="417">
        <v>0</v>
      </c>
      <c r="N13" s="537">
        <v>7.15</v>
      </c>
      <c r="O13" s="537">
        <v>7.0761699999999994</v>
      </c>
    </row>
    <row r="14" spans="1:15">
      <c r="A14" s="365">
        <v>6</v>
      </c>
      <c r="B14" s="365" t="s">
        <v>834</v>
      </c>
      <c r="C14" s="417">
        <v>0</v>
      </c>
      <c r="D14" s="417">
        <v>0</v>
      </c>
      <c r="E14" s="417">
        <v>0</v>
      </c>
      <c r="F14" s="417">
        <v>0</v>
      </c>
      <c r="G14" s="417">
        <v>0</v>
      </c>
      <c r="H14" s="537">
        <v>0</v>
      </c>
      <c r="I14" s="537">
        <v>0</v>
      </c>
      <c r="J14" s="537">
        <v>0</v>
      </c>
      <c r="K14" s="537">
        <v>0</v>
      </c>
      <c r="L14" s="417">
        <v>0</v>
      </c>
      <c r="M14" s="417">
        <v>0</v>
      </c>
      <c r="N14" s="537">
        <v>0</v>
      </c>
      <c r="O14" s="537">
        <v>0</v>
      </c>
    </row>
    <row r="15" spans="1:15">
      <c r="A15" s="365">
        <v>7</v>
      </c>
      <c r="B15" s="365" t="s">
        <v>835</v>
      </c>
      <c r="C15" s="417">
        <v>0</v>
      </c>
      <c r="D15" s="417">
        <v>0</v>
      </c>
      <c r="E15" s="417">
        <v>0</v>
      </c>
      <c r="F15" s="417">
        <v>0</v>
      </c>
      <c r="G15" s="417">
        <v>0</v>
      </c>
      <c r="H15" s="537">
        <v>0</v>
      </c>
      <c r="I15" s="537">
        <v>0</v>
      </c>
      <c r="J15" s="537">
        <v>0</v>
      </c>
      <c r="K15" s="537">
        <v>0</v>
      </c>
      <c r="L15" s="417">
        <v>0</v>
      </c>
      <c r="M15" s="417">
        <v>0</v>
      </c>
      <c r="N15" s="537">
        <v>0</v>
      </c>
      <c r="O15" s="537">
        <v>0</v>
      </c>
    </row>
    <row r="16" spans="1:15">
      <c r="A16" s="365">
        <v>8</v>
      </c>
      <c r="B16" s="365" t="s">
        <v>836</v>
      </c>
      <c r="C16" s="417">
        <v>0</v>
      </c>
      <c r="D16" s="417">
        <v>0</v>
      </c>
      <c r="E16" s="417">
        <v>0</v>
      </c>
      <c r="F16" s="417">
        <v>0</v>
      </c>
      <c r="G16" s="417">
        <v>0</v>
      </c>
      <c r="H16" s="537">
        <v>0</v>
      </c>
      <c r="I16" s="537">
        <v>0</v>
      </c>
      <c r="J16" s="537">
        <v>0</v>
      </c>
      <c r="K16" s="537">
        <v>0</v>
      </c>
      <c r="L16" s="417">
        <v>0</v>
      </c>
      <c r="M16" s="417">
        <v>0</v>
      </c>
      <c r="N16" s="537">
        <v>0</v>
      </c>
      <c r="O16" s="537">
        <v>0</v>
      </c>
    </row>
    <row r="17" spans="1:15" ht="15" customHeight="1">
      <c r="A17" s="365">
        <v>9</v>
      </c>
      <c r="B17" s="365" t="s">
        <v>837</v>
      </c>
      <c r="C17" s="417">
        <v>0</v>
      </c>
      <c r="D17" s="417">
        <v>0</v>
      </c>
      <c r="E17" s="417">
        <v>0</v>
      </c>
      <c r="F17" s="417">
        <v>0</v>
      </c>
      <c r="G17" s="417">
        <v>0</v>
      </c>
      <c r="H17" s="537">
        <v>0</v>
      </c>
      <c r="I17" s="537">
        <v>0</v>
      </c>
      <c r="J17" s="537">
        <v>0</v>
      </c>
      <c r="K17" s="537">
        <v>0</v>
      </c>
      <c r="L17" s="417">
        <v>0</v>
      </c>
      <c r="M17" s="417">
        <v>0</v>
      </c>
      <c r="N17" s="537">
        <v>0</v>
      </c>
      <c r="O17" s="537">
        <v>0</v>
      </c>
    </row>
    <row r="18" spans="1:15">
      <c r="A18" s="365">
        <v>10</v>
      </c>
      <c r="B18" s="365" t="s">
        <v>838</v>
      </c>
      <c r="C18" s="417">
        <v>0</v>
      </c>
      <c r="D18" s="417">
        <v>0</v>
      </c>
      <c r="E18" s="417">
        <v>0</v>
      </c>
      <c r="F18" s="417">
        <v>0</v>
      </c>
      <c r="G18" s="417">
        <v>0</v>
      </c>
      <c r="H18" s="537">
        <v>0</v>
      </c>
      <c r="I18" s="537">
        <v>0</v>
      </c>
      <c r="J18" s="537">
        <v>0</v>
      </c>
      <c r="K18" s="537">
        <v>0</v>
      </c>
      <c r="L18" s="417">
        <v>0</v>
      </c>
      <c r="M18" s="417">
        <v>0</v>
      </c>
      <c r="N18" s="537">
        <v>0</v>
      </c>
      <c r="O18" s="537">
        <v>0</v>
      </c>
    </row>
    <row r="19" spans="1:15" s="358" customFormat="1" ht="18.75" customHeight="1">
      <c r="A19" s="365">
        <v>11</v>
      </c>
      <c r="B19" s="365" t="s">
        <v>839</v>
      </c>
      <c r="C19" s="417">
        <v>1</v>
      </c>
      <c r="D19" s="417" t="s">
        <v>901</v>
      </c>
      <c r="E19" s="736">
        <v>547</v>
      </c>
      <c r="F19" s="736">
        <v>43580</v>
      </c>
      <c r="G19" s="736" t="s">
        <v>893</v>
      </c>
      <c r="H19" s="736">
        <v>509.2</v>
      </c>
      <c r="I19" s="736">
        <v>509.2</v>
      </c>
      <c r="J19" s="736">
        <v>304.27</v>
      </c>
      <c r="K19" s="736">
        <v>304.27</v>
      </c>
      <c r="L19" s="736">
        <v>0</v>
      </c>
      <c r="M19" s="736">
        <v>0</v>
      </c>
      <c r="N19" s="736">
        <v>1.85</v>
      </c>
      <c r="O19" s="736">
        <v>1.85</v>
      </c>
    </row>
    <row r="20" spans="1:15" ht="14.25" customHeight="1">
      <c r="A20" s="365">
        <v>12</v>
      </c>
      <c r="B20" s="365" t="s">
        <v>869</v>
      </c>
      <c r="C20" s="417">
        <v>0</v>
      </c>
      <c r="D20" s="417">
        <v>0</v>
      </c>
      <c r="E20" s="417">
        <v>0</v>
      </c>
      <c r="F20" s="417">
        <v>0</v>
      </c>
      <c r="G20" s="417">
        <v>0</v>
      </c>
      <c r="H20" s="537">
        <v>0</v>
      </c>
      <c r="I20" s="537">
        <v>0</v>
      </c>
      <c r="J20" s="537">
        <v>0</v>
      </c>
      <c r="K20" s="537">
        <v>0</v>
      </c>
      <c r="L20" s="417">
        <v>0</v>
      </c>
      <c r="M20" s="417">
        <v>0</v>
      </c>
      <c r="N20" s="537">
        <v>0</v>
      </c>
      <c r="O20" s="537">
        <v>0</v>
      </c>
    </row>
    <row r="21" spans="1:15">
      <c r="A21" s="365">
        <v>13</v>
      </c>
      <c r="B21" s="365" t="s">
        <v>841</v>
      </c>
      <c r="C21" s="417">
        <v>0</v>
      </c>
      <c r="D21" s="417">
        <v>0</v>
      </c>
      <c r="E21" s="417">
        <v>0</v>
      </c>
      <c r="F21" s="417">
        <v>0</v>
      </c>
      <c r="G21" s="417">
        <v>0</v>
      </c>
      <c r="H21" s="537">
        <v>0</v>
      </c>
      <c r="I21" s="537">
        <v>0</v>
      </c>
      <c r="J21" s="537">
        <v>0</v>
      </c>
      <c r="K21" s="537">
        <v>0</v>
      </c>
      <c r="L21" s="417">
        <v>0</v>
      </c>
      <c r="M21" s="417">
        <v>0</v>
      </c>
      <c r="N21" s="537">
        <v>0</v>
      </c>
      <c r="O21" s="537">
        <v>0</v>
      </c>
    </row>
    <row r="22" spans="1:15">
      <c r="A22" s="365">
        <v>14</v>
      </c>
      <c r="B22" s="365" t="s">
        <v>842</v>
      </c>
      <c r="C22" s="417">
        <v>1</v>
      </c>
      <c r="D22" s="417" t="s">
        <v>901</v>
      </c>
      <c r="E22" s="667">
        <v>432</v>
      </c>
      <c r="F22" s="667">
        <v>52264</v>
      </c>
      <c r="G22" s="417" t="s">
        <v>921</v>
      </c>
      <c r="H22" s="598">
        <v>580</v>
      </c>
      <c r="I22" s="598">
        <v>595.82429999999999</v>
      </c>
      <c r="J22" s="598">
        <v>278.04370999999998</v>
      </c>
      <c r="K22" s="598">
        <f>J22</f>
        <v>278.04370999999998</v>
      </c>
      <c r="L22" s="598">
        <v>0</v>
      </c>
      <c r="M22" s="598">
        <v>0</v>
      </c>
      <c r="N22" s="598">
        <v>2.9063300000000001</v>
      </c>
      <c r="O22" s="598">
        <f>N22</f>
        <v>2.9063300000000001</v>
      </c>
    </row>
    <row r="23" spans="1:15">
      <c r="A23" s="365">
        <v>15</v>
      </c>
      <c r="B23" s="365" t="s">
        <v>843</v>
      </c>
      <c r="C23" s="417">
        <v>0</v>
      </c>
      <c r="D23" s="417">
        <v>0</v>
      </c>
      <c r="E23" s="417">
        <v>0</v>
      </c>
      <c r="F23" s="417">
        <v>0</v>
      </c>
      <c r="G23" s="417">
        <v>0</v>
      </c>
      <c r="H23" s="537">
        <v>0</v>
      </c>
      <c r="I23" s="537">
        <v>0</v>
      </c>
      <c r="J23" s="537">
        <v>0</v>
      </c>
      <c r="K23" s="537">
        <v>0</v>
      </c>
      <c r="L23" s="417">
        <v>0</v>
      </c>
      <c r="M23" s="417">
        <v>0</v>
      </c>
      <c r="N23" s="537">
        <v>0</v>
      </c>
      <c r="O23" s="537">
        <v>0</v>
      </c>
    </row>
    <row r="24" spans="1:15">
      <c r="A24" s="365">
        <v>16</v>
      </c>
      <c r="B24" s="365" t="s">
        <v>844</v>
      </c>
      <c r="C24" s="417">
        <v>0</v>
      </c>
      <c r="D24" s="417">
        <v>0</v>
      </c>
      <c r="E24" s="417">
        <v>0</v>
      </c>
      <c r="F24" s="417">
        <v>0</v>
      </c>
      <c r="G24" s="417">
        <v>0</v>
      </c>
      <c r="H24" s="537">
        <v>0</v>
      </c>
      <c r="I24" s="537">
        <v>0</v>
      </c>
      <c r="J24" s="537">
        <v>0</v>
      </c>
      <c r="K24" s="537">
        <v>0</v>
      </c>
      <c r="L24" s="417">
        <v>0</v>
      </c>
      <c r="M24" s="417">
        <v>0</v>
      </c>
      <c r="N24" s="537">
        <v>0</v>
      </c>
      <c r="O24" s="537">
        <v>0</v>
      </c>
    </row>
    <row r="25" spans="1:15">
      <c r="A25" s="365">
        <v>17</v>
      </c>
      <c r="B25" s="365" t="s">
        <v>845</v>
      </c>
      <c r="C25" s="417">
        <v>0</v>
      </c>
      <c r="D25" s="417">
        <v>0</v>
      </c>
      <c r="E25" s="417">
        <v>0</v>
      </c>
      <c r="F25" s="417">
        <v>0</v>
      </c>
      <c r="G25" s="417">
        <v>0</v>
      </c>
      <c r="H25" s="537">
        <v>0</v>
      </c>
      <c r="I25" s="537">
        <v>0</v>
      </c>
      <c r="J25" s="537">
        <v>0</v>
      </c>
      <c r="K25" s="537">
        <v>0</v>
      </c>
      <c r="L25" s="417">
        <v>0</v>
      </c>
      <c r="M25" s="417">
        <v>0</v>
      </c>
      <c r="N25" s="537">
        <v>0</v>
      </c>
      <c r="O25" s="537">
        <v>0</v>
      </c>
    </row>
    <row r="26" spans="1:15">
      <c r="A26" s="365">
        <v>18</v>
      </c>
      <c r="B26" s="365" t="s">
        <v>846</v>
      </c>
      <c r="C26" s="417">
        <v>0</v>
      </c>
      <c r="D26" s="417">
        <v>0</v>
      </c>
      <c r="E26" s="417">
        <v>0</v>
      </c>
      <c r="F26" s="417">
        <v>0</v>
      </c>
      <c r="G26" s="417">
        <v>0</v>
      </c>
      <c r="H26" s="537">
        <v>0</v>
      </c>
      <c r="I26" s="537">
        <v>0</v>
      </c>
      <c r="J26" s="537">
        <v>0</v>
      </c>
      <c r="K26" s="537">
        <v>0</v>
      </c>
      <c r="L26" s="417">
        <v>0</v>
      </c>
      <c r="M26" s="417">
        <v>0</v>
      </c>
      <c r="N26" s="537">
        <v>0</v>
      </c>
      <c r="O26" s="537">
        <v>0</v>
      </c>
    </row>
    <row r="27" spans="1:15">
      <c r="A27" s="365">
        <v>19</v>
      </c>
      <c r="B27" s="365" t="s">
        <v>847</v>
      </c>
      <c r="C27" s="417">
        <v>0</v>
      </c>
      <c r="D27" s="417">
        <v>0</v>
      </c>
      <c r="E27" s="417">
        <v>0</v>
      </c>
      <c r="F27" s="417">
        <v>0</v>
      </c>
      <c r="G27" s="417">
        <v>0</v>
      </c>
      <c r="H27" s="537">
        <v>0</v>
      </c>
      <c r="I27" s="537">
        <v>0</v>
      </c>
      <c r="J27" s="537">
        <v>0</v>
      </c>
      <c r="K27" s="537">
        <v>0</v>
      </c>
      <c r="L27" s="417">
        <v>0</v>
      </c>
      <c r="M27" s="417">
        <v>0</v>
      </c>
      <c r="N27" s="537">
        <v>0</v>
      </c>
      <c r="O27" s="537">
        <v>0</v>
      </c>
    </row>
    <row r="28" spans="1:15">
      <c r="A28" s="365">
        <v>20</v>
      </c>
      <c r="B28" s="365" t="s">
        <v>848</v>
      </c>
      <c r="C28" s="417">
        <v>0</v>
      </c>
      <c r="D28" s="417">
        <v>0</v>
      </c>
      <c r="E28" s="417">
        <v>0</v>
      </c>
      <c r="F28" s="417">
        <v>0</v>
      </c>
      <c r="G28" s="417">
        <v>0</v>
      </c>
      <c r="H28" s="537">
        <v>0</v>
      </c>
      <c r="I28" s="537">
        <v>0</v>
      </c>
      <c r="J28" s="537">
        <v>0</v>
      </c>
      <c r="K28" s="537">
        <v>0</v>
      </c>
      <c r="L28" s="417">
        <v>0</v>
      </c>
      <c r="M28" s="417">
        <v>0</v>
      </c>
      <c r="N28" s="537">
        <v>0</v>
      </c>
      <c r="O28" s="537">
        <v>0</v>
      </c>
    </row>
    <row r="29" spans="1:15" ht="18" customHeight="1">
      <c r="A29" s="365">
        <v>21</v>
      </c>
      <c r="B29" s="367" t="s">
        <v>849</v>
      </c>
      <c r="C29" s="417">
        <v>0</v>
      </c>
      <c r="D29" s="417">
        <v>0</v>
      </c>
      <c r="E29" s="417">
        <v>0</v>
      </c>
      <c r="F29" s="417">
        <v>0</v>
      </c>
      <c r="G29" s="417">
        <v>0</v>
      </c>
      <c r="H29" s="537">
        <v>0</v>
      </c>
      <c r="I29" s="537">
        <v>0</v>
      </c>
      <c r="J29" s="537">
        <v>0</v>
      </c>
      <c r="K29" s="537">
        <v>0</v>
      </c>
      <c r="L29" s="417">
        <v>0</v>
      </c>
      <c r="M29" s="417">
        <v>0</v>
      </c>
      <c r="N29" s="537">
        <v>0</v>
      </c>
      <c r="O29" s="537">
        <v>0</v>
      </c>
    </row>
    <row r="30" spans="1:15">
      <c r="A30" s="265" t="s">
        <v>15</v>
      </c>
      <c r="B30" s="9"/>
      <c r="C30" s="419">
        <f>SUM(C9:C29)</f>
        <v>4</v>
      </c>
      <c r="D30" s="419">
        <f t="shared" ref="D30:O30" si="0">SUM(D9:D29)</f>
        <v>0</v>
      </c>
      <c r="E30" s="419">
        <f t="shared" si="0"/>
        <v>2328</v>
      </c>
      <c r="F30" s="419">
        <f t="shared" si="0"/>
        <v>257046</v>
      </c>
      <c r="G30" s="419">
        <f t="shared" si="0"/>
        <v>20</v>
      </c>
      <c r="H30" s="424">
        <f t="shared" si="0"/>
        <v>2451.5299999999997</v>
      </c>
      <c r="I30" s="424">
        <f t="shared" si="0"/>
        <v>2421.9043000000001</v>
      </c>
      <c r="J30" s="424">
        <f t="shared" si="0"/>
        <v>1686.12474</v>
      </c>
      <c r="K30" s="424">
        <f t="shared" si="0"/>
        <v>1617.4865</v>
      </c>
      <c r="L30" s="419">
        <f t="shared" si="0"/>
        <v>0</v>
      </c>
      <c r="M30" s="419">
        <f t="shared" si="0"/>
        <v>0</v>
      </c>
      <c r="N30" s="424">
        <f t="shared" si="0"/>
        <v>19.42633</v>
      </c>
      <c r="O30" s="424">
        <f t="shared" si="0"/>
        <v>14.432499999999999</v>
      </c>
    </row>
    <row r="31" spans="1:15">
      <c r="C31" s="11"/>
      <c r="D31" s="12"/>
    </row>
    <row r="32" spans="1:15" s="652" customFormat="1">
      <c r="C32" s="11"/>
      <c r="D32" s="12"/>
    </row>
    <row r="33" spans="1:15" s="652" customFormat="1">
      <c r="C33" s="11"/>
      <c r="D33" s="12"/>
    </row>
    <row r="35" spans="1:15" ht="12.75" customHeight="1">
      <c r="A35" s="178"/>
      <c r="B35" s="178"/>
      <c r="C35" s="356" t="s">
        <v>18</v>
      </c>
      <c r="D35" s="14"/>
      <c r="E35" s="269"/>
      <c r="I35" s="1086" t="s">
        <v>1065</v>
      </c>
      <c r="J35" s="1086"/>
      <c r="K35" s="1086"/>
      <c r="L35" s="1086"/>
      <c r="M35" s="1086"/>
      <c r="N35" s="1086"/>
      <c r="O35" s="1086"/>
    </row>
    <row r="36" spans="1:15" ht="21.75" customHeight="1">
      <c r="A36" s="178"/>
      <c r="B36" s="178"/>
      <c r="C36" s="267"/>
      <c r="D36" s="267"/>
      <c r="E36" s="374"/>
      <c r="I36" s="1086"/>
      <c r="J36" s="1086"/>
      <c r="K36" s="1086"/>
      <c r="L36" s="1086"/>
      <c r="M36" s="1086"/>
      <c r="N36" s="1086"/>
      <c r="O36" s="1086"/>
    </row>
    <row r="37" spans="1:15" ht="25.5" customHeight="1">
      <c r="A37" s="178"/>
      <c r="B37" s="178"/>
      <c r="C37" s="267"/>
      <c r="D37" s="267"/>
      <c r="E37" s="374"/>
      <c r="I37" s="1086"/>
      <c r="J37" s="1086"/>
      <c r="K37" s="1086"/>
      <c r="L37" s="1086"/>
      <c r="M37" s="1086"/>
      <c r="N37" s="1086"/>
      <c r="O37" s="1086"/>
    </row>
    <row r="38" spans="1:15">
      <c r="A38" s="178"/>
      <c r="C38" s="178"/>
      <c r="D38" s="178"/>
      <c r="I38" s="1086"/>
      <c r="J38" s="1086"/>
      <c r="K38" s="1086"/>
      <c r="L38" s="1086"/>
      <c r="M38" s="1086"/>
      <c r="N38" s="1086"/>
      <c r="O38" s="1086"/>
    </row>
    <row r="39" spans="1:15">
      <c r="I39" s="1086"/>
      <c r="J39" s="1086"/>
      <c r="K39" s="1086"/>
      <c r="L39" s="1086"/>
      <c r="M39" s="1086"/>
      <c r="N39" s="1086"/>
      <c r="O39" s="1086"/>
    </row>
    <row r="40" spans="1:15">
      <c r="I40" s="1086"/>
      <c r="J40" s="1086"/>
      <c r="K40" s="1086"/>
      <c r="L40" s="1086"/>
      <c r="M40" s="1086"/>
      <c r="N40" s="1086"/>
      <c r="O40" s="1086"/>
    </row>
    <row r="41" spans="1:15">
      <c r="I41" s="1086"/>
      <c r="J41" s="1086"/>
      <c r="K41" s="1086"/>
      <c r="L41" s="1086"/>
      <c r="M41" s="1086"/>
      <c r="N41" s="1086"/>
      <c r="O41" s="1086"/>
    </row>
  </sheetData>
  <mergeCells count="16">
    <mergeCell ref="I35:O41"/>
    <mergeCell ref="A1:N1"/>
    <mergeCell ref="A2:O2"/>
    <mergeCell ref="M5:O5"/>
    <mergeCell ref="A6:A7"/>
    <mergeCell ref="B6:B7"/>
    <mergeCell ref="C6:C7"/>
    <mergeCell ref="D6:D7"/>
    <mergeCell ref="E6:E7"/>
    <mergeCell ref="A4:O4"/>
    <mergeCell ref="F6:F7"/>
    <mergeCell ref="G6:G7"/>
    <mergeCell ref="H6:I6"/>
    <mergeCell ref="J6:K6"/>
    <mergeCell ref="L6:M6"/>
    <mergeCell ref="N6:O6"/>
  </mergeCells>
  <printOptions horizontalCentered="1"/>
  <pageMargins left="0.70866141732283472" right="0.70866141732283472" top="0.23622047244094491" bottom="0" header="0.31496062992125984" footer="0.31496062992125984"/>
  <pageSetup paperSize="5" scale="91"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2:IV40"/>
  <sheetViews>
    <sheetView view="pageBreakPreview" topLeftCell="A16" zoomScale="86" zoomScaleNormal="80" zoomScaleSheetLayoutView="86" workbookViewId="0">
      <selection activeCell="Q33" sqref="Q33:V35"/>
    </sheetView>
  </sheetViews>
  <sheetFormatPr defaultRowHeight="12.75"/>
  <cols>
    <col min="1" max="1" width="4.85546875" customWidth="1"/>
    <col min="2" max="2" width="22.5703125" customWidth="1"/>
    <col min="3" max="3" width="9.85546875" customWidth="1"/>
    <col min="4" max="4" width="11" customWidth="1"/>
    <col min="5" max="5" width="7" customWidth="1"/>
    <col min="6" max="6" width="10.7109375" customWidth="1"/>
    <col min="7" max="7" width="8.5703125" customWidth="1"/>
    <col min="8" max="8" width="8.85546875" customWidth="1"/>
    <col min="9" max="9" width="8.28515625" customWidth="1"/>
    <col min="10" max="11" width="9.7109375" customWidth="1"/>
    <col min="12" max="12" width="7" customWidth="1"/>
    <col min="13" max="13" width="9" customWidth="1"/>
    <col min="14" max="14" width="8.85546875" customWidth="1"/>
    <col min="15" max="17" width="7" customWidth="1"/>
    <col min="18" max="18" width="11.42578125" customWidth="1"/>
    <col min="19" max="19" width="10.5703125" customWidth="1"/>
    <col min="20" max="20" width="9.85546875" customWidth="1"/>
    <col min="21" max="21" width="8.7109375" customWidth="1"/>
    <col min="22" max="22" width="9.7109375" customWidth="1"/>
    <col min="28" max="28" width="11" customWidth="1"/>
    <col min="29" max="30" width="8.85546875" hidden="1" customWidth="1"/>
  </cols>
  <sheetData>
    <row r="2" spans="1:256">
      <c r="G2" s="1119"/>
      <c r="H2" s="1119"/>
      <c r="I2" s="1119"/>
      <c r="J2" s="1119"/>
      <c r="K2" s="1119"/>
      <c r="L2" s="1119"/>
      <c r="M2" s="1119"/>
      <c r="N2" s="1119"/>
      <c r="O2" s="1119"/>
      <c r="P2" s="1"/>
      <c r="Q2" s="1"/>
      <c r="R2" s="1"/>
      <c r="T2" s="42" t="s">
        <v>56</v>
      </c>
    </row>
    <row r="3" spans="1:256" ht="15">
      <c r="A3" s="1080" t="s">
        <v>54</v>
      </c>
      <c r="B3" s="1080"/>
      <c r="C3" s="1080"/>
      <c r="D3" s="1080"/>
      <c r="E3" s="1080"/>
      <c r="F3" s="1080"/>
      <c r="G3" s="1080"/>
      <c r="H3" s="1080"/>
      <c r="I3" s="1080"/>
      <c r="J3" s="1080"/>
      <c r="K3" s="1080"/>
      <c r="L3" s="1080"/>
      <c r="M3" s="1080"/>
      <c r="N3" s="1080"/>
      <c r="O3" s="1080"/>
      <c r="P3" s="1080"/>
      <c r="Q3" s="1080"/>
      <c r="R3" s="1080"/>
      <c r="S3" s="1080"/>
      <c r="T3" s="1080"/>
      <c r="U3" s="1080"/>
    </row>
    <row r="4" spans="1:256" ht="15.75">
      <c r="A4" s="1115" t="s">
        <v>1013</v>
      </c>
      <c r="B4" s="1115"/>
      <c r="C4" s="1115"/>
      <c r="D4" s="1115"/>
      <c r="E4" s="1115"/>
      <c r="F4" s="1115"/>
      <c r="G4" s="1115"/>
      <c r="H4" s="1115"/>
      <c r="I4" s="1115"/>
      <c r="J4" s="1115"/>
      <c r="K4" s="1115"/>
      <c r="L4" s="1115"/>
      <c r="M4" s="1115"/>
      <c r="N4" s="1115"/>
      <c r="O4" s="1115"/>
      <c r="P4" s="1115"/>
      <c r="Q4" s="1115"/>
      <c r="R4" s="1115"/>
      <c r="S4" s="1115"/>
      <c r="T4" s="1115"/>
      <c r="U4" s="1115"/>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row>
    <row r="6" spans="1:256" ht="15">
      <c r="A6" s="1157" t="s">
        <v>657</v>
      </c>
      <c r="B6" s="1157"/>
      <c r="C6" s="1157"/>
      <c r="D6" s="1157"/>
      <c r="E6" s="1157"/>
      <c r="F6" s="1157"/>
      <c r="G6" s="1157"/>
      <c r="H6" s="1157"/>
      <c r="I6" s="1157"/>
      <c r="J6" s="1157"/>
      <c r="K6" s="1157"/>
      <c r="L6" s="1157"/>
      <c r="M6" s="1157"/>
      <c r="N6" s="1157"/>
      <c r="O6" s="1157"/>
      <c r="P6" s="1157"/>
      <c r="Q6" s="1157"/>
      <c r="R6" s="1157"/>
      <c r="S6" s="1157"/>
      <c r="T6" s="1157"/>
      <c r="U6" s="1157"/>
    </row>
    <row r="7" spans="1:256" ht="15.75">
      <c r="A7" s="41"/>
      <c r="B7" s="41"/>
      <c r="C7" s="41"/>
      <c r="D7" s="41"/>
      <c r="E7" s="41"/>
      <c r="F7" s="41"/>
      <c r="G7" s="41"/>
      <c r="H7" s="41"/>
      <c r="I7" s="41"/>
      <c r="J7" s="41"/>
      <c r="K7" s="41"/>
      <c r="L7" s="41"/>
      <c r="M7" s="41"/>
      <c r="N7" s="41"/>
      <c r="O7" s="41"/>
      <c r="P7" s="41"/>
      <c r="Q7" s="41"/>
      <c r="R7" s="41"/>
      <c r="S7" s="41"/>
      <c r="T7" s="41"/>
      <c r="U7" s="41"/>
    </row>
    <row r="8" spans="1:256" ht="15.75">
      <c r="A8" s="1118" t="s">
        <v>957</v>
      </c>
      <c r="B8" s="1118"/>
      <c r="C8" s="1118"/>
      <c r="D8" s="28"/>
      <c r="E8" s="28"/>
      <c r="F8" s="28"/>
      <c r="G8" s="41"/>
      <c r="H8" s="41"/>
      <c r="I8" s="41"/>
      <c r="J8" s="41"/>
      <c r="K8" s="41"/>
      <c r="L8" s="41"/>
      <c r="M8" s="41"/>
      <c r="N8" s="41"/>
      <c r="O8" s="41"/>
      <c r="P8" s="41"/>
      <c r="Q8" s="41"/>
      <c r="R8" s="41"/>
      <c r="S8" s="41"/>
      <c r="T8" s="41"/>
      <c r="U8" s="41"/>
    </row>
    <row r="10" spans="1:256" ht="15">
      <c r="U10" s="1142" t="s">
        <v>477</v>
      </c>
      <c r="V10" s="1142"/>
      <c r="W10" s="15"/>
      <c r="X10" s="15"/>
      <c r="Y10" s="15"/>
      <c r="Z10" s="15"/>
      <c r="AA10" s="15"/>
      <c r="AB10" s="1112"/>
      <c r="AC10" s="1112"/>
      <c r="AD10" s="1112"/>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pans="1:256" ht="12.75" customHeight="1">
      <c r="A11" s="1129" t="s">
        <v>2</v>
      </c>
      <c r="B11" s="1129" t="s">
        <v>107</v>
      </c>
      <c r="C11" s="1132" t="s">
        <v>153</v>
      </c>
      <c r="D11" s="1133"/>
      <c r="E11" s="1133"/>
      <c r="F11" s="1134"/>
      <c r="G11" s="1139" t="s">
        <v>1014</v>
      </c>
      <c r="H11" s="1140"/>
      <c r="I11" s="1140"/>
      <c r="J11" s="1140"/>
      <c r="K11" s="1140"/>
      <c r="L11" s="1140"/>
      <c r="M11" s="1140"/>
      <c r="N11" s="1140"/>
      <c r="O11" s="1140"/>
      <c r="P11" s="1140"/>
      <c r="Q11" s="1140"/>
      <c r="R11" s="1141"/>
      <c r="S11" s="1143" t="s">
        <v>255</v>
      </c>
      <c r="T11" s="1144"/>
      <c r="U11" s="1144"/>
      <c r="V11" s="1144"/>
      <c r="W11" s="109"/>
      <c r="X11" s="109"/>
      <c r="Y11" s="109"/>
      <c r="Z11" s="109"/>
      <c r="AA11" s="109"/>
      <c r="AB11" s="109"/>
      <c r="AC11" s="109"/>
      <c r="AD11" s="109"/>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c r="A12" s="1130"/>
      <c r="B12" s="1130"/>
      <c r="C12" s="1135"/>
      <c r="D12" s="1136"/>
      <c r="E12" s="1136"/>
      <c r="F12" s="1137"/>
      <c r="G12" s="1121" t="s">
        <v>174</v>
      </c>
      <c r="H12" s="1138"/>
      <c r="I12" s="1138"/>
      <c r="J12" s="1122"/>
      <c r="K12" s="1121" t="s">
        <v>175</v>
      </c>
      <c r="L12" s="1138"/>
      <c r="M12" s="1138"/>
      <c r="N12" s="1122"/>
      <c r="O12" s="1111" t="s">
        <v>15</v>
      </c>
      <c r="P12" s="1111"/>
      <c r="Q12" s="1111"/>
      <c r="R12" s="1111"/>
      <c r="S12" s="1145"/>
      <c r="T12" s="1146"/>
      <c r="U12" s="1146"/>
      <c r="V12" s="1146"/>
      <c r="W12" s="109"/>
      <c r="X12" s="109"/>
      <c r="Y12" s="109"/>
      <c r="Z12" s="109"/>
      <c r="AA12" s="109"/>
      <c r="AB12" s="109"/>
      <c r="AC12" s="109"/>
      <c r="AD12" s="109"/>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pans="1:256" ht="39" customHeight="1">
      <c r="A13" s="140"/>
      <c r="B13" s="140"/>
      <c r="C13" s="139" t="s">
        <v>256</v>
      </c>
      <c r="D13" s="139" t="s">
        <v>257</v>
      </c>
      <c r="E13" s="139" t="s">
        <v>258</v>
      </c>
      <c r="F13" s="139" t="s">
        <v>86</v>
      </c>
      <c r="G13" s="139" t="s">
        <v>256</v>
      </c>
      <c r="H13" s="139" t="s">
        <v>257</v>
      </c>
      <c r="I13" s="139" t="s">
        <v>258</v>
      </c>
      <c r="J13" s="139" t="s">
        <v>15</v>
      </c>
      <c r="K13" s="139" t="s">
        <v>256</v>
      </c>
      <c r="L13" s="139" t="s">
        <v>257</v>
      </c>
      <c r="M13" s="139" t="s">
        <v>258</v>
      </c>
      <c r="N13" s="139" t="s">
        <v>86</v>
      </c>
      <c r="O13" s="139" t="s">
        <v>256</v>
      </c>
      <c r="P13" s="139" t="s">
        <v>257</v>
      </c>
      <c r="Q13" s="139" t="s">
        <v>258</v>
      </c>
      <c r="R13" s="139" t="s">
        <v>15</v>
      </c>
      <c r="S13" s="5" t="s">
        <v>473</v>
      </c>
      <c r="T13" s="5" t="s">
        <v>474</v>
      </c>
      <c r="U13" s="5" t="s">
        <v>475</v>
      </c>
      <c r="V13" s="214" t="s">
        <v>476</v>
      </c>
      <c r="W13" s="109"/>
      <c r="X13" s="109"/>
      <c r="Y13" s="109"/>
      <c r="Z13" s="109"/>
      <c r="AA13" s="109"/>
      <c r="AB13" s="109"/>
      <c r="AC13" s="109"/>
      <c r="AD13" s="109"/>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c r="A14" s="123">
        <v>1</v>
      </c>
      <c r="B14" s="141">
        <v>2</v>
      </c>
      <c r="C14" s="123">
        <v>3</v>
      </c>
      <c r="D14" s="123">
        <v>4</v>
      </c>
      <c r="E14" s="141">
        <v>5</v>
      </c>
      <c r="F14" s="123">
        <v>6</v>
      </c>
      <c r="G14" s="123">
        <v>7</v>
      </c>
      <c r="H14" s="141">
        <v>8</v>
      </c>
      <c r="I14" s="123">
        <v>9</v>
      </c>
      <c r="J14" s="123">
        <v>10</v>
      </c>
      <c r="K14" s="141">
        <v>11</v>
      </c>
      <c r="L14" s="123">
        <v>12</v>
      </c>
      <c r="M14" s="123">
        <v>13</v>
      </c>
      <c r="N14" s="141">
        <v>14</v>
      </c>
      <c r="O14" s="123">
        <v>15</v>
      </c>
      <c r="P14" s="123">
        <v>16</v>
      </c>
      <c r="Q14" s="141">
        <v>17</v>
      </c>
      <c r="R14" s="123">
        <v>18</v>
      </c>
      <c r="S14" s="123">
        <v>19</v>
      </c>
      <c r="T14" s="141">
        <v>20</v>
      </c>
      <c r="U14" s="123">
        <v>21</v>
      </c>
      <c r="V14" s="123">
        <v>22</v>
      </c>
      <c r="W14" s="142"/>
      <c r="X14" s="142"/>
      <c r="Y14" s="142"/>
      <c r="Z14" s="142"/>
      <c r="AA14" s="142"/>
      <c r="AB14" s="142"/>
      <c r="AC14" s="142"/>
      <c r="AD14" s="142"/>
      <c r="AE14" s="142"/>
      <c r="AF14" s="14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62"/>
      <c r="IC14" s="62"/>
      <c r="ID14" s="62"/>
      <c r="IE14" s="62"/>
      <c r="IF14" s="62"/>
      <c r="IG14" s="62"/>
      <c r="IH14" s="62"/>
      <c r="II14" s="62"/>
      <c r="IJ14" s="62"/>
      <c r="IK14" s="62"/>
      <c r="IL14" s="62"/>
      <c r="IM14" s="62"/>
      <c r="IN14" s="62"/>
      <c r="IO14" s="62"/>
      <c r="IP14" s="62"/>
      <c r="IQ14" s="62"/>
      <c r="IR14" s="62"/>
      <c r="IS14" s="62"/>
      <c r="IT14" s="62"/>
      <c r="IU14" s="62"/>
      <c r="IV14" s="62"/>
    </row>
    <row r="15" spans="1:256">
      <c r="A15" s="17"/>
      <c r="B15" s="143" t="s">
        <v>242</v>
      </c>
      <c r="C15" s="17"/>
      <c r="D15" s="17"/>
      <c r="E15" s="17"/>
      <c r="F15" s="212"/>
      <c r="G15" s="8"/>
      <c r="H15" s="8"/>
      <c r="I15" s="8"/>
      <c r="J15" s="212"/>
      <c r="K15" s="8"/>
      <c r="L15" s="8"/>
      <c r="M15" s="8"/>
      <c r="N15" s="8"/>
      <c r="O15" s="8"/>
      <c r="P15" s="8"/>
      <c r="Q15" s="8"/>
      <c r="R15" s="8"/>
      <c r="S15" s="8"/>
      <c r="T15" s="9"/>
      <c r="U15" s="9"/>
      <c r="V15" s="9"/>
      <c r="W15" s="110"/>
      <c r="X15" s="110"/>
      <c r="Y15" s="110"/>
      <c r="Z15" s="110"/>
      <c r="AA15" s="110"/>
      <c r="AB15" s="110"/>
      <c r="AC15" s="110"/>
      <c r="AD15" s="110"/>
      <c r="AE15" s="110"/>
      <c r="AF15" s="110"/>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row>
    <row r="16" spans="1:256" s="720" customFormat="1">
      <c r="A16" s="716">
        <v>1</v>
      </c>
      <c r="B16" s="717" t="s">
        <v>181</v>
      </c>
      <c r="C16" s="1151">
        <v>1173.26</v>
      </c>
      <c r="D16" s="1152"/>
      <c r="E16" s="885">
        <v>0</v>
      </c>
      <c r="F16" s="886">
        <v>1173.26</v>
      </c>
      <c r="G16" s="1149">
        <v>498.77</v>
      </c>
      <c r="H16" s="1150"/>
      <c r="I16" s="887">
        <v>0</v>
      </c>
      <c r="J16" s="886">
        <v>498.77</v>
      </c>
      <c r="K16" s="1161">
        <v>0</v>
      </c>
      <c r="L16" s="1162"/>
      <c r="M16" s="888">
        <v>0</v>
      </c>
      <c r="N16" s="886">
        <v>0</v>
      </c>
      <c r="O16" s="1149">
        <v>498.77</v>
      </c>
      <c r="P16" s="1150"/>
      <c r="Q16" s="888">
        <v>0</v>
      </c>
      <c r="R16" s="889">
        <v>498.77</v>
      </c>
      <c r="S16" s="1149">
        <v>674.49</v>
      </c>
      <c r="T16" s="1162"/>
      <c r="U16" s="890">
        <f>E16-Q16</f>
        <v>0</v>
      </c>
      <c r="V16" s="891">
        <v>674.49</v>
      </c>
      <c r="W16" s="718"/>
      <c r="X16" s="718"/>
      <c r="Y16" s="718"/>
      <c r="Z16" s="718"/>
      <c r="AA16" s="718"/>
      <c r="AB16" s="718"/>
      <c r="AC16" s="718"/>
      <c r="AD16" s="718"/>
      <c r="AE16" s="718"/>
      <c r="AF16" s="718"/>
      <c r="AG16" s="719"/>
      <c r="AH16" s="719"/>
      <c r="AI16" s="719"/>
      <c r="AJ16" s="719"/>
      <c r="AK16" s="719"/>
      <c r="AL16" s="719"/>
      <c r="AM16" s="719"/>
      <c r="AN16" s="719"/>
      <c r="AO16" s="719"/>
      <c r="AP16" s="719"/>
      <c r="AQ16" s="719"/>
      <c r="AR16" s="719"/>
      <c r="AS16" s="719"/>
      <c r="AT16" s="719"/>
      <c r="AU16" s="719"/>
      <c r="AV16" s="719"/>
      <c r="AW16" s="719"/>
      <c r="AX16" s="719"/>
      <c r="AY16" s="719"/>
      <c r="AZ16" s="719"/>
      <c r="BA16" s="719"/>
      <c r="BB16" s="719"/>
      <c r="BC16" s="719"/>
      <c r="BD16" s="719"/>
      <c r="BE16" s="719"/>
      <c r="BF16" s="719"/>
      <c r="BG16" s="719"/>
      <c r="BH16" s="719"/>
      <c r="BI16" s="719"/>
      <c r="BJ16" s="719"/>
      <c r="BK16" s="719"/>
      <c r="BL16" s="719"/>
      <c r="BM16" s="719"/>
      <c r="BN16" s="719"/>
      <c r="BO16" s="719"/>
      <c r="BP16" s="719"/>
      <c r="BQ16" s="719"/>
      <c r="BR16" s="719"/>
      <c r="BS16" s="719"/>
      <c r="BT16" s="719"/>
      <c r="BU16" s="719"/>
      <c r="BV16" s="719"/>
      <c r="BW16" s="719"/>
      <c r="BX16" s="719"/>
      <c r="BY16" s="719"/>
      <c r="BZ16" s="719"/>
      <c r="CA16" s="719"/>
      <c r="CB16" s="719"/>
      <c r="CC16" s="719"/>
      <c r="CD16" s="719"/>
      <c r="CE16" s="719"/>
      <c r="CF16" s="719"/>
      <c r="CG16" s="719"/>
      <c r="CH16" s="719"/>
      <c r="CI16" s="719"/>
      <c r="CJ16" s="719"/>
      <c r="CK16" s="719"/>
      <c r="CL16" s="719"/>
      <c r="CM16" s="719"/>
      <c r="CN16" s="719"/>
      <c r="CO16" s="719"/>
      <c r="CP16" s="719"/>
      <c r="CQ16" s="719"/>
      <c r="CR16" s="719"/>
      <c r="CS16" s="719"/>
      <c r="CT16" s="719"/>
      <c r="CU16" s="719"/>
      <c r="CV16" s="719"/>
      <c r="CW16" s="719"/>
      <c r="CX16" s="719"/>
      <c r="CY16" s="719"/>
      <c r="CZ16" s="719"/>
      <c r="DA16" s="719"/>
      <c r="DB16" s="719"/>
      <c r="DC16" s="719"/>
      <c r="DD16" s="719"/>
      <c r="DE16" s="719"/>
      <c r="DF16" s="719"/>
      <c r="DG16" s="719"/>
      <c r="DH16" s="719"/>
      <c r="DI16" s="719"/>
      <c r="DJ16" s="719"/>
      <c r="DK16" s="719"/>
      <c r="DL16" s="719"/>
      <c r="DM16" s="719"/>
      <c r="DN16" s="719"/>
      <c r="DO16" s="719"/>
      <c r="DP16" s="719"/>
      <c r="DQ16" s="719"/>
      <c r="DR16" s="719"/>
      <c r="DS16" s="719"/>
      <c r="DT16" s="719"/>
      <c r="DU16" s="719"/>
      <c r="DV16" s="719"/>
      <c r="DW16" s="719"/>
      <c r="DX16" s="719"/>
      <c r="DY16" s="719"/>
      <c r="DZ16" s="719"/>
      <c r="EA16" s="719"/>
      <c r="EB16" s="719"/>
      <c r="EC16" s="719"/>
      <c r="ED16" s="719"/>
      <c r="EE16" s="719"/>
      <c r="EF16" s="719"/>
      <c r="EG16" s="719"/>
      <c r="EH16" s="719"/>
      <c r="EI16" s="719"/>
      <c r="EJ16" s="719"/>
      <c r="EK16" s="719"/>
      <c r="EL16" s="719"/>
      <c r="EM16" s="719"/>
      <c r="EN16" s="719"/>
      <c r="EO16" s="719"/>
      <c r="EP16" s="719"/>
      <c r="EQ16" s="719"/>
      <c r="ER16" s="719"/>
      <c r="ES16" s="719"/>
      <c r="ET16" s="719"/>
      <c r="EU16" s="719"/>
      <c r="EV16" s="719"/>
      <c r="EW16" s="719"/>
      <c r="EX16" s="719"/>
      <c r="EY16" s="719"/>
      <c r="EZ16" s="719"/>
      <c r="FA16" s="719"/>
      <c r="FB16" s="719"/>
      <c r="FC16" s="719"/>
      <c r="FD16" s="719"/>
      <c r="FE16" s="719"/>
      <c r="FF16" s="719"/>
      <c r="FG16" s="719"/>
      <c r="FH16" s="719"/>
      <c r="FI16" s="719"/>
      <c r="FJ16" s="719"/>
      <c r="FK16" s="719"/>
      <c r="FL16" s="719"/>
      <c r="FM16" s="719"/>
      <c r="FN16" s="719"/>
      <c r="FO16" s="719"/>
      <c r="FP16" s="719"/>
      <c r="FQ16" s="719"/>
      <c r="FR16" s="719"/>
      <c r="FS16" s="719"/>
      <c r="FT16" s="719"/>
      <c r="FU16" s="719"/>
      <c r="FV16" s="719"/>
      <c r="FW16" s="719"/>
      <c r="FX16" s="719"/>
      <c r="FY16" s="719"/>
      <c r="FZ16" s="719"/>
      <c r="GA16" s="719"/>
      <c r="GB16" s="719"/>
      <c r="GC16" s="719"/>
      <c r="GD16" s="719"/>
      <c r="GE16" s="719"/>
      <c r="GF16" s="719"/>
      <c r="GG16" s="719"/>
      <c r="GH16" s="719"/>
      <c r="GI16" s="719"/>
      <c r="GJ16" s="719"/>
      <c r="GK16" s="719"/>
      <c r="GL16" s="719"/>
      <c r="GM16" s="719"/>
      <c r="GN16" s="719"/>
      <c r="GO16" s="719"/>
      <c r="GP16" s="719"/>
      <c r="GQ16" s="719"/>
      <c r="GR16" s="719"/>
      <c r="GS16" s="719"/>
      <c r="GT16" s="719"/>
      <c r="GU16" s="719"/>
      <c r="GV16" s="719"/>
      <c r="GW16" s="719"/>
      <c r="GX16" s="719"/>
      <c r="GY16" s="719"/>
      <c r="GZ16" s="719"/>
      <c r="HA16" s="719"/>
      <c r="HB16" s="719"/>
      <c r="HC16" s="719"/>
      <c r="HD16" s="719"/>
      <c r="HE16" s="719"/>
      <c r="HF16" s="719"/>
      <c r="HG16" s="719"/>
      <c r="HH16" s="719"/>
      <c r="HI16" s="719"/>
      <c r="HJ16" s="719"/>
      <c r="HK16" s="719"/>
      <c r="HL16" s="719"/>
      <c r="HM16" s="719"/>
      <c r="HN16" s="719"/>
      <c r="HO16" s="719"/>
      <c r="HP16" s="719"/>
      <c r="HQ16" s="719"/>
      <c r="HR16" s="719"/>
      <c r="HS16" s="719"/>
      <c r="HT16" s="719"/>
      <c r="HU16" s="719"/>
      <c r="HV16" s="719"/>
      <c r="HW16" s="719"/>
      <c r="HX16" s="719"/>
      <c r="HY16" s="719"/>
      <c r="HZ16" s="719"/>
      <c r="IA16" s="719"/>
      <c r="IB16" s="719"/>
      <c r="IC16" s="719"/>
      <c r="ID16" s="719"/>
      <c r="IE16" s="719"/>
      <c r="IF16" s="719"/>
      <c r="IG16" s="719"/>
      <c r="IH16" s="719"/>
      <c r="II16" s="719"/>
      <c r="IJ16" s="719"/>
      <c r="IK16" s="719"/>
      <c r="IL16" s="719"/>
      <c r="IM16" s="719"/>
      <c r="IN16" s="719"/>
      <c r="IO16" s="719"/>
      <c r="IP16" s="719"/>
      <c r="IQ16" s="719"/>
      <c r="IR16" s="719"/>
      <c r="IS16" s="719"/>
      <c r="IT16" s="719"/>
      <c r="IU16" s="719"/>
      <c r="IV16" s="719"/>
    </row>
    <row r="17" spans="1:32" s="720" customFormat="1">
      <c r="A17" s="716">
        <v>2</v>
      </c>
      <c r="B17" s="721" t="s">
        <v>126</v>
      </c>
      <c r="C17" s="1151">
        <v>16680.79</v>
      </c>
      <c r="D17" s="1152"/>
      <c r="E17" s="885">
        <v>0</v>
      </c>
      <c r="F17" s="886">
        <v>16680.79</v>
      </c>
      <c r="G17" s="1149">
        <v>7305.77</v>
      </c>
      <c r="H17" s="1150"/>
      <c r="I17" s="887">
        <v>0</v>
      </c>
      <c r="J17" s="886">
        <v>7305.77</v>
      </c>
      <c r="K17" s="1149">
        <v>4870.51</v>
      </c>
      <c r="L17" s="1150">
        <v>0</v>
      </c>
      <c r="M17" s="888">
        <v>0</v>
      </c>
      <c r="N17" s="886">
        <v>4870.51</v>
      </c>
      <c r="O17" s="1149">
        <v>12176.28</v>
      </c>
      <c r="P17" s="1150"/>
      <c r="Q17" s="888">
        <v>0</v>
      </c>
      <c r="R17" s="889">
        <v>12176.28</v>
      </c>
      <c r="S17" s="1149">
        <v>4504.51</v>
      </c>
      <c r="T17" s="1162"/>
      <c r="U17" s="890">
        <f t="shared" ref="U17:U27" si="0">E17-Q17</f>
        <v>0</v>
      </c>
      <c r="V17" s="891">
        <v>4504.51</v>
      </c>
      <c r="Y17" s="1128"/>
      <c r="Z17" s="1128"/>
      <c r="AA17" s="1128"/>
      <c r="AB17" s="1128"/>
    </row>
    <row r="18" spans="1:32" s="720" customFormat="1" ht="25.5">
      <c r="A18" s="716">
        <v>3</v>
      </c>
      <c r="B18" s="717" t="s">
        <v>127</v>
      </c>
      <c r="C18" s="1151">
        <v>309.87</v>
      </c>
      <c r="D18" s="1152"/>
      <c r="E18" s="885">
        <v>0</v>
      </c>
      <c r="F18" s="886">
        <v>309.87</v>
      </c>
      <c r="G18" s="1149">
        <v>264.02999999999997</v>
      </c>
      <c r="H18" s="1150"/>
      <c r="I18" s="887">
        <v>0</v>
      </c>
      <c r="J18" s="886">
        <v>264.02999999999997</v>
      </c>
      <c r="K18" s="1149">
        <v>0</v>
      </c>
      <c r="L18" s="1150"/>
      <c r="M18" s="888">
        <v>0</v>
      </c>
      <c r="N18" s="886">
        <v>0</v>
      </c>
      <c r="O18" s="1149">
        <v>264.02999999999997</v>
      </c>
      <c r="P18" s="1150"/>
      <c r="Q18" s="888">
        <v>0</v>
      </c>
      <c r="R18" s="889">
        <v>264.02999999999997</v>
      </c>
      <c r="S18" s="1149">
        <v>45.840000000000032</v>
      </c>
      <c r="T18" s="1162"/>
      <c r="U18" s="890">
        <f t="shared" si="0"/>
        <v>0</v>
      </c>
      <c r="V18" s="891">
        <v>45.840000000000032</v>
      </c>
    </row>
    <row r="19" spans="1:32" s="720" customFormat="1" ht="27.75" customHeight="1">
      <c r="A19" s="716">
        <v>4</v>
      </c>
      <c r="B19" s="721" t="s">
        <v>1022</v>
      </c>
      <c r="C19" s="1155">
        <v>245.23</v>
      </c>
      <c r="D19" s="1156"/>
      <c r="E19" s="892">
        <v>0</v>
      </c>
      <c r="F19" s="893">
        <v>245.23</v>
      </c>
      <c r="G19" s="1147">
        <v>59.88</v>
      </c>
      <c r="H19" s="1148"/>
      <c r="I19" s="894">
        <v>0</v>
      </c>
      <c r="J19" s="893">
        <v>59.88</v>
      </c>
      <c r="K19" s="1147">
        <v>0</v>
      </c>
      <c r="L19" s="1148"/>
      <c r="M19" s="895">
        <v>0</v>
      </c>
      <c r="N19" s="893">
        <v>0</v>
      </c>
      <c r="O19" s="1147">
        <v>59.88</v>
      </c>
      <c r="P19" s="1148"/>
      <c r="Q19" s="895">
        <v>0</v>
      </c>
      <c r="R19" s="889">
        <v>59.88</v>
      </c>
      <c r="S19" s="1149">
        <v>185.35</v>
      </c>
      <c r="T19" s="1162"/>
      <c r="U19" s="896">
        <f t="shared" si="0"/>
        <v>0</v>
      </c>
      <c r="V19" s="896">
        <v>185.35</v>
      </c>
    </row>
    <row r="20" spans="1:32" s="720" customFormat="1" ht="25.5">
      <c r="A20" s="716">
        <v>5</v>
      </c>
      <c r="B20" s="717" t="s">
        <v>129</v>
      </c>
      <c r="C20" s="1151">
        <v>7605.76</v>
      </c>
      <c r="D20" s="1152"/>
      <c r="E20" s="885">
        <v>0</v>
      </c>
      <c r="F20" s="886">
        <v>7605.76</v>
      </c>
      <c r="G20" s="1149">
        <v>1825.38</v>
      </c>
      <c r="H20" s="1150"/>
      <c r="I20" s="887">
        <v>0</v>
      </c>
      <c r="J20" s="886">
        <v>1825.38</v>
      </c>
      <c r="K20" s="1149">
        <v>5780.38</v>
      </c>
      <c r="L20" s="1150"/>
      <c r="M20" s="888">
        <v>0</v>
      </c>
      <c r="N20" s="886">
        <v>5780.38</v>
      </c>
      <c r="O20" s="1149">
        <v>7605.76</v>
      </c>
      <c r="P20" s="1150"/>
      <c r="Q20" s="888">
        <v>0</v>
      </c>
      <c r="R20" s="889">
        <v>7605.76</v>
      </c>
      <c r="S20" s="1149">
        <v>0</v>
      </c>
      <c r="T20" s="1162"/>
      <c r="U20" s="890">
        <f t="shared" si="0"/>
        <v>0</v>
      </c>
      <c r="V20" s="891">
        <v>0</v>
      </c>
    </row>
    <row r="21" spans="1:32" s="720" customFormat="1">
      <c r="A21" s="716">
        <v>6</v>
      </c>
      <c r="B21" s="717" t="s">
        <v>956</v>
      </c>
      <c r="C21" s="1151">
        <v>4500</v>
      </c>
      <c r="D21" s="1152"/>
      <c r="E21" s="885">
        <v>0</v>
      </c>
      <c r="F21" s="886">
        <v>4500</v>
      </c>
      <c r="G21" s="1149">
        <v>0</v>
      </c>
      <c r="H21" s="1150"/>
      <c r="I21" s="887">
        <v>0</v>
      </c>
      <c r="J21" s="886">
        <v>0</v>
      </c>
      <c r="K21" s="1149">
        <v>4500</v>
      </c>
      <c r="L21" s="1150"/>
      <c r="M21" s="888">
        <v>0</v>
      </c>
      <c r="N21" s="886">
        <v>4500</v>
      </c>
      <c r="O21" s="1149">
        <v>4500</v>
      </c>
      <c r="P21" s="1150"/>
      <c r="Q21" s="888">
        <v>0</v>
      </c>
      <c r="R21" s="889">
        <v>4500</v>
      </c>
      <c r="S21" s="1149">
        <v>0</v>
      </c>
      <c r="T21" s="1162"/>
      <c r="U21" s="890">
        <f t="shared" si="0"/>
        <v>0</v>
      </c>
      <c r="V21" s="891">
        <v>0</v>
      </c>
    </row>
    <row r="22" spans="1:32" s="15" customFormat="1">
      <c r="A22" s="211"/>
      <c r="B22" s="221" t="s">
        <v>86</v>
      </c>
      <c r="C22" s="1153">
        <f>SUM(C16:C21)</f>
        <v>30514.909999999996</v>
      </c>
      <c r="D22" s="1154"/>
      <c r="E22" s="897">
        <f>SUM(E16:E20)</f>
        <v>0</v>
      </c>
      <c r="F22" s="886">
        <f>SUM(F16:F21)</f>
        <v>30514.909999999996</v>
      </c>
      <c r="G22" s="1159">
        <f>SUM(G16:G21)</f>
        <v>9953.8300000000017</v>
      </c>
      <c r="H22" s="1160"/>
      <c r="I22" s="898">
        <f>SUM(I16:I21)</f>
        <v>0</v>
      </c>
      <c r="J22" s="886">
        <f>SUM(J16:J21)</f>
        <v>9953.8300000000017</v>
      </c>
      <c r="K22" s="1159">
        <f>SUM(K16:K21)</f>
        <v>15150.89</v>
      </c>
      <c r="L22" s="1160"/>
      <c r="M22" s="899">
        <f>SUM(M16:M21)</f>
        <v>0</v>
      </c>
      <c r="N22" s="886">
        <f t="shared" ref="N22:N26" si="1">SUM(K22:M22)</f>
        <v>15150.89</v>
      </c>
      <c r="O22" s="1159">
        <f>G22+K22</f>
        <v>25104.720000000001</v>
      </c>
      <c r="P22" s="1160"/>
      <c r="Q22" s="899">
        <f>SUM(Q16:Q21)</f>
        <v>0</v>
      </c>
      <c r="R22" s="886">
        <f t="shared" ref="R22:R26" si="2">O22</f>
        <v>25104.720000000001</v>
      </c>
      <c r="S22" s="1159">
        <f t="shared" ref="S22:S27" si="3">C22-O22</f>
        <v>5410.1899999999951</v>
      </c>
      <c r="T22" s="1165"/>
      <c r="U22" s="899">
        <f t="shared" si="0"/>
        <v>0</v>
      </c>
      <c r="V22" s="900">
        <f t="shared" ref="V22:V26" si="4">S22+U22</f>
        <v>5410.1899999999951</v>
      </c>
    </row>
    <row r="23" spans="1:32" ht="25.5">
      <c r="A23" s="3"/>
      <c r="B23" s="145" t="s">
        <v>243</v>
      </c>
      <c r="C23" s="1149"/>
      <c r="D23" s="1158"/>
      <c r="E23" s="1158"/>
      <c r="F23" s="1158"/>
      <c r="G23" s="1158"/>
      <c r="H23" s="1158"/>
      <c r="I23" s="1158"/>
      <c r="J23" s="1158"/>
      <c r="K23" s="1158"/>
      <c r="L23" s="1158"/>
      <c r="M23" s="1158"/>
      <c r="N23" s="1158"/>
      <c r="O23" s="1158"/>
      <c r="P23" s="1158"/>
      <c r="Q23" s="1158"/>
      <c r="R23" s="1158"/>
      <c r="S23" s="1158"/>
      <c r="T23" s="1158"/>
      <c r="U23" s="1158"/>
      <c r="V23" s="1150"/>
    </row>
    <row r="24" spans="1:32">
      <c r="A24" s="3">
        <v>7</v>
      </c>
      <c r="B24" s="143" t="s">
        <v>183</v>
      </c>
      <c r="C24" s="885">
        <v>0</v>
      </c>
      <c r="D24" s="885">
        <v>0</v>
      </c>
      <c r="E24" s="885">
        <v>0</v>
      </c>
      <c r="F24" s="886">
        <f t="shared" ref="F24:F25" si="5">SUM(C24:E24)</f>
        <v>0</v>
      </c>
      <c r="G24" s="885">
        <v>0</v>
      </c>
      <c r="H24" s="885">
        <v>0</v>
      </c>
      <c r="I24" s="885">
        <v>0</v>
      </c>
      <c r="J24" s="886">
        <f t="shared" ref="J24:J26" si="6">SUM(G24:I24)</f>
        <v>0</v>
      </c>
      <c r="K24" s="885">
        <v>0</v>
      </c>
      <c r="L24" s="885">
        <v>0</v>
      </c>
      <c r="M24" s="885">
        <v>0</v>
      </c>
      <c r="N24" s="886">
        <f t="shared" si="1"/>
        <v>0</v>
      </c>
      <c r="O24" s="1149">
        <f t="shared" ref="O24:O26" si="7">G24+K24</f>
        <v>0</v>
      </c>
      <c r="P24" s="1150"/>
      <c r="Q24" s="885">
        <v>0</v>
      </c>
      <c r="R24" s="889">
        <f t="shared" si="2"/>
        <v>0</v>
      </c>
      <c r="S24" s="1149">
        <f t="shared" si="3"/>
        <v>0</v>
      </c>
      <c r="T24" s="1162"/>
      <c r="U24" s="890">
        <f t="shared" si="0"/>
        <v>0</v>
      </c>
      <c r="V24" s="891">
        <f t="shared" si="4"/>
        <v>0</v>
      </c>
    </row>
    <row r="25" spans="1:32">
      <c r="A25" s="3">
        <v>8</v>
      </c>
      <c r="B25" s="144" t="s">
        <v>131</v>
      </c>
      <c r="C25" s="885">
        <v>0</v>
      </c>
      <c r="D25" s="885">
        <v>0</v>
      </c>
      <c r="E25" s="885">
        <v>0</v>
      </c>
      <c r="F25" s="886">
        <f t="shared" si="5"/>
        <v>0</v>
      </c>
      <c r="G25" s="885">
        <v>0</v>
      </c>
      <c r="H25" s="885">
        <v>0</v>
      </c>
      <c r="I25" s="885">
        <v>0</v>
      </c>
      <c r="J25" s="886">
        <f t="shared" si="6"/>
        <v>0</v>
      </c>
      <c r="K25" s="885">
        <v>0</v>
      </c>
      <c r="L25" s="885">
        <v>0</v>
      </c>
      <c r="M25" s="885">
        <v>0</v>
      </c>
      <c r="N25" s="886">
        <f t="shared" si="1"/>
        <v>0</v>
      </c>
      <c r="O25" s="1149">
        <f t="shared" si="7"/>
        <v>0</v>
      </c>
      <c r="P25" s="1150"/>
      <c r="Q25" s="885">
        <v>0</v>
      </c>
      <c r="R25" s="889">
        <f t="shared" si="2"/>
        <v>0</v>
      </c>
      <c r="S25" s="1149">
        <f t="shared" si="3"/>
        <v>0</v>
      </c>
      <c r="T25" s="1162"/>
      <c r="U25" s="890">
        <f t="shared" si="0"/>
        <v>0</v>
      </c>
      <c r="V25" s="891">
        <f t="shared" si="4"/>
        <v>0</v>
      </c>
    </row>
    <row r="26" spans="1:32">
      <c r="A26" s="9"/>
      <c r="B26" s="144" t="s">
        <v>86</v>
      </c>
      <c r="C26" s="851">
        <f>SUM(C24:C25)</f>
        <v>0</v>
      </c>
      <c r="D26" s="851">
        <f t="shared" ref="D26:F26" si="8">SUM(D24:D25)</f>
        <v>0</v>
      </c>
      <c r="E26" s="851">
        <f t="shared" si="8"/>
        <v>0</v>
      </c>
      <c r="F26" s="886">
        <f t="shared" si="8"/>
        <v>0</v>
      </c>
      <c r="G26" s="851">
        <f>SUM(G24:G25)</f>
        <v>0</v>
      </c>
      <c r="H26" s="851">
        <f t="shared" ref="H26:I26" si="9">SUM(H24:H25)</f>
        <v>0</v>
      </c>
      <c r="I26" s="851">
        <f t="shared" si="9"/>
        <v>0</v>
      </c>
      <c r="J26" s="886">
        <f t="shared" si="6"/>
        <v>0</v>
      </c>
      <c r="K26" s="851">
        <f>SUM(K24:K25)</f>
        <v>0</v>
      </c>
      <c r="L26" s="851">
        <f t="shared" ref="L26:M26" si="10">SUM(L24:L25)</f>
        <v>0</v>
      </c>
      <c r="M26" s="851">
        <f t="shared" si="10"/>
        <v>0</v>
      </c>
      <c r="N26" s="886">
        <f t="shared" si="1"/>
        <v>0</v>
      </c>
      <c r="O26" s="1149">
        <f t="shared" si="7"/>
        <v>0</v>
      </c>
      <c r="P26" s="1150"/>
      <c r="Q26" s="851">
        <f t="shared" ref="Q26" si="11">SUM(Q24:Q25)</f>
        <v>0</v>
      </c>
      <c r="R26" s="889">
        <f t="shared" si="2"/>
        <v>0</v>
      </c>
      <c r="S26" s="1149">
        <f t="shared" si="3"/>
        <v>0</v>
      </c>
      <c r="T26" s="1162"/>
      <c r="U26" s="890">
        <f t="shared" si="0"/>
        <v>0</v>
      </c>
      <c r="V26" s="891">
        <f t="shared" si="4"/>
        <v>0</v>
      </c>
    </row>
    <row r="27" spans="1:32">
      <c r="A27" s="9"/>
      <c r="B27" s="144" t="s">
        <v>33</v>
      </c>
      <c r="C27" s="899">
        <f>SUM(C26+C22)</f>
        <v>30514.909999999996</v>
      </c>
      <c r="D27" s="899">
        <f t="shared" ref="D27:Q27" si="12">SUM(D26+D22)</f>
        <v>0</v>
      </c>
      <c r="E27" s="899">
        <f t="shared" si="12"/>
        <v>0</v>
      </c>
      <c r="F27" s="886">
        <f t="shared" si="12"/>
        <v>30514.909999999996</v>
      </c>
      <c r="G27" s="901">
        <f t="shared" si="12"/>
        <v>9953.8300000000017</v>
      </c>
      <c r="H27" s="901">
        <f t="shared" si="12"/>
        <v>0</v>
      </c>
      <c r="I27" s="901">
        <f t="shared" si="12"/>
        <v>0</v>
      </c>
      <c r="J27" s="901">
        <f t="shared" si="12"/>
        <v>9953.8300000000017</v>
      </c>
      <c r="K27" s="901">
        <f t="shared" si="12"/>
        <v>15150.89</v>
      </c>
      <c r="L27" s="901">
        <f t="shared" si="12"/>
        <v>0</v>
      </c>
      <c r="M27" s="901">
        <f t="shared" si="12"/>
        <v>0</v>
      </c>
      <c r="N27" s="901">
        <f t="shared" si="12"/>
        <v>15150.89</v>
      </c>
      <c r="O27" s="1163">
        <f>G27+K27</f>
        <v>25104.720000000001</v>
      </c>
      <c r="P27" s="1164"/>
      <c r="Q27" s="901">
        <f t="shared" si="12"/>
        <v>0</v>
      </c>
      <c r="R27" s="886">
        <f>O27</f>
        <v>25104.720000000001</v>
      </c>
      <c r="S27" s="1159">
        <f t="shared" si="3"/>
        <v>5410.1899999999951</v>
      </c>
      <c r="T27" s="1165"/>
      <c r="U27" s="899">
        <f t="shared" si="0"/>
        <v>0</v>
      </c>
      <c r="V27" s="900">
        <f>S27+U27</f>
        <v>5410.1899999999951</v>
      </c>
    </row>
    <row r="28" spans="1:32" hidden="1">
      <c r="D28" s="597">
        <f>H28+1388+K28+925.33</f>
        <v>4150.62</v>
      </c>
      <c r="G28" t="s">
        <v>955</v>
      </c>
      <c r="H28" s="597">
        <v>1102.3399999999999</v>
      </c>
      <c r="J28" s="599"/>
      <c r="K28" s="597">
        <f>734.95</f>
        <v>734.95</v>
      </c>
    </row>
    <row r="29" spans="1:32">
      <c r="D29" s="597"/>
      <c r="H29" s="597"/>
      <c r="J29" s="599"/>
      <c r="K29" s="597"/>
    </row>
    <row r="30" spans="1:32" ht="25.5" customHeight="1">
      <c r="A30" s="14" t="s">
        <v>11</v>
      </c>
      <c r="B30" s="14"/>
      <c r="C30" s="14"/>
      <c r="D30" s="14"/>
      <c r="E30" s="14"/>
      <c r="F30" s="14"/>
      <c r="G30" s="14"/>
      <c r="H30" s="14"/>
      <c r="I30" s="14"/>
      <c r="J30" s="14"/>
      <c r="K30" s="14"/>
      <c r="L30" s="14"/>
      <c r="M30" s="14"/>
      <c r="N30" s="14"/>
      <c r="O30" s="14"/>
      <c r="P30" s="14"/>
      <c r="Q30" s="14"/>
      <c r="R30" s="14"/>
      <c r="S30" s="1131"/>
      <c r="T30" s="1131"/>
      <c r="U30" s="75"/>
      <c r="V30" s="14"/>
      <c r="W30" s="15"/>
      <c r="X30" s="15"/>
      <c r="Y30" s="15"/>
      <c r="Z30" s="15"/>
      <c r="AA30" s="15"/>
      <c r="AE30" s="15"/>
      <c r="AF30" s="15"/>
    </row>
    <row r="31" spans="1:32" s="652" customFormat="1" ht="25.5" customHeight="1">
      <c r="A31" s="14"/>
      <c r="B31" s="14"/>
      <c r="C31" s="14"/>
      <c r="D31" s="14"/>
      <c r="E31" s="14"/>
      <c r="F31" s="14"/>
      <c r="G31" s="14"/>
      <c r="H31" s="14"/>
      <c r="I31" s="14"/>
      <c r="J31" s="14"/>
      <c r="K31" s="14"/>
      <c r="L31" s="14"/>
      <c r="M31" s="14"/>
      <c r="N31" s="14"/>
      <c r="O31" s="14"/>
      <c r="P31" s="14"/>
      <c r="Q31" s="14"/>
      <c r="R31" s="14"/>
      <c r="S31" s="1010"/>
      <c r="T31" s="1010"/>
      <c r="U31" s="267"/>
      <c r="V31" s="14"/>
      <c r="W31" s="1012"/>
      <c r="X31" s="1012"/>
      <c r="Y31" s="1012"/>
      <c r="Z31" s="1012"/>
      <c r="AA31" s="1012"/>
      <c r="AE31" s="1012"/>
      <c r="AF31" s="1012"/>
    </row>
    <row r="32" spans="1:32" s="652" customFormat="1" ht="25.5" customHeight="1">
      <c r="A32" s="14"/>
      <c r="B32" s="14"/>
      <c r="C32" s="14"/>
      <c r="D32" s="14"/>
      <c r="E32" s="14"/>
      <c r="F32" s="14"/>
      <c r="G32" s="14"/>
      <c r="H32" s="14"/>
      <c r="I32" s="14"/>
      <c r="J32" s="14"/>
      <c r="K32" s="14"/>
      <c r="L32" s="14"/>
      <c r="M32" s="14"/>
      <c r="N32" s="14"/>
      <c r="O32" s="14"/>
      <c r="P32" s="14"/>
      <c r="Q32" s="14"/>
      <c r="R32" s="14"/>
      <c r="S32" s="1010"/>
      <c r="T32" s="1010"/>
      <c r="U32" s="267"/>
      <c r="V32" s="14"/>
      <c r="W32" s="1012"/>
      <c r="X32" s="1012"/>
      <c r="Y32" s="1012"/>
      <c r="Z32" s="1012"/>
      <c r="AA32" s="1012"/>
      <c r="AE32" s="1012"/>
      <c r="AF32" s="1012"/>
    </row>
    <row r="33" spans="1:32" s="652" customFormat="1" ht="25.5" customHeight="1">
      <c r="A33" s="14"/>
      <c r="B33" s="14"/>
      <c r="C33" s="14"/>
      <c r="D33" s="14"/>
      <c r="E33" s="14"/>
      <c r="F33" s="14"/>
      <c r="G33" s="14"/>
      <c r="H33" s="14"/>
      <c r="I33" s="14"/>
      <c r="J33" s="14"/>
      <c r="K33" s="14"/>
      <c r="L33" s="14"/>
      <c r="M33" s="14"/>
      <c r="N33" s="14"/>
      <c r="O33" s="14"/>
      <c r="P33" s="14"/>
      <c r="Q33" s="1086" t="s">
        <v>1058</v>
      </c>
      <c r="R33" s="1087"/>
      <c r="S33" s="1087"/>
      <c r="T33" s="1087"/>
      <c r="U33" s="1087"/>
      <c r="V33" s="1087"/>
      <c r="W33" s="1012"/>
      <c r="X33" s="1012"/>
      <c r="Y33" s="1012"/>
      <c r="Z33" s="1012"/>
      <c r="AA33" s="1012"/>
      <c r="AE33" s="1012"/>
      <c r="AF33" s="1012"/>
    </row>
    <row r="34" spans="1:32" ht="12.75" customHeight="1">
      <c r="A34" s="14"/>
      <c r="B34" s="14"/>
      <c r="C34" s="14"/>
      <c r="D34" s="14"/>
      <c r="E34" s="14"/>
      <c r="F34" s="14"/>
      <c r="G34" s="14"/>
      <c r="H34" s="14"/>
      <c r="I34" s="14"/>
      <c r="J34" s="14"/>
      <c r="K34" s="14"/>
      <c r="L34" s="14"/>
      <c r="M34" s="14"/>
      <c r="N34" s="14"/>
      <c r="P34" s="1033"/>
      <c r="Q34" s="1087"/>
      <c r="R34" s="1087"/>
      <c r="S34" s="1087"/>
      <c r="T34" s="1087"/>
      <c r="U34" s="1087"/>
      <c r="V34" s="1087"/>
      <c r="X34" s="14"/>
      <c r="Y34" s="14"/>
      <c r="Z34" s="14"/>
      <c r="AE34" s="14"/>
      <c r="AF34" s="14"/>
    </row>
    <row r="35" spans="1:32" ht="19.5" customHeight="1">
      <c r="O35" s="1033"/>
      <c r="P35" s="1033"/>
      <c r="Q35" s="1087"/>
      <c r="R35" s="1087"/>
      <c r="S35" s="1087"/>
      <c r="T35" s="1087"/>
      <c r="U35" s="1087"/>
      <c r="V35" s="1087"/>
    </row>
    <row r="36" spans="1:32" ht="6.75" customHeight="1">
      <c r="O36" s="1033"/>
      <c r="P36" s="1033"/>
      <c r="Q36" s="1033"/>
      <c r="R36" s="374"/>
      <c r="S36" s="374"/>
      <c r="T36" s="374"/>
      <c r="U36" s="374"/>
      <c r="V36" s="374"/>
    </row>
    <row r="40" spans="1:32">
      <c r="H40" t="s">
        <v>10</v>
      </c>
    </row>
  </sheetData>
  <mergeCells count="62">
    <mergeCell ref="Q33:V35"/>
    <mergeCell ref="O27:P27"/>
    <mergeCell ref="S16:T16"/>
    <mergeCell ref="S17:T17"/>
    <mergeCell ref="S18:T18"/>
    <mergeCell ref="S19:T19"/>
    <mergeCell ref="S20:T20"/>
    <mergeCell ref="S21:T21"/>
    <mergeCell ref="S22:T22"/>
    <mergeCell ref="S24:T24"/>
    <mergeCell ref="S25:T25"/>
    <mergeCell ref="S26:T26"/>
    <mergeCell ref="S27:T27"/>
    <mergeCell ref="O22:P22"/>
    <mergeCell ref="O24:P24"/>
    <mergeCell ref="O25:P25"/>
    <mergeCell ref="O26:P26"/>
    <mergeCell ref="C23:V23"/>
    <mergeCell ref="O16:P16"/>
    <mergeCell ref="O17:P17"/>
    <mergeCell ref="O18:P18"/>
    <mergeCell ref="O19:P19"/>
    <mergeCell ref="O20:P20"/>
    <mergeCell ref="O21:P21"/>
    <mergeCell ref="K22:L22"/>
    <mergeCell ref="K16:L16"/>
    <mergeCell ref="K17:L17"/>
    <mergeCell ref="K18:L18"/>
    <mergeCell ref="K19:L19"/>
    <mergeCell ref="K20:L20"/>
    <mergeCell ref="K21:L21"/>
    <mergeCell ref="G22:H22"/>
    <mergeCell ref="G2:O2"/>
    <mergeCell ref="A3:U3"/>
    <mergeCell ref="A4:U4"/>
    <mergeCell ref="A6:U6"/>
    <mergeCell ref="A8:C8"/>
    <mergeCell ref="C22:D22"/>
    <mergeCell ref="G16:H16"/>
    <mergeCell ref="G17:H17"/>
    <mergeCell ref="G18:H18"/>
    <mergeCell ref="C16:D16"/>
    <mergeCell ref="C17:D17"/>
    <mergeCell ref="C18:D18"/>
    <mergeCell ref="C19:D19"/>
    <mergeCell ref="C20:D20"/>
    <mergeCell ref="Y17:AB17"/>
    <mergeCell ref="AB10:AD10"/>
    <mergeCell ref="A11:A12"/>
    <mergeCell ref="B11:B12"/>
    <mergeCell ref="S30:T30"/>
    <mergeCell ref="C11:F12"/>
    <mergeCell ref="G12:J12"/>
    <mergeCell ref="K12:N12"/>
    <mergeCell ref="O12:R12"/>
    <mergeCell ref="G11:R11"/>
    <mergeCell ref="U10:V10"/>
    <mergeCell ref="S11:V12"/>
    <mergeCell ref="G19:H19"/>
    <mergeCell ref="G20:H20"/>
    <mergeCell ref="G21:H21"/>
    <mergeCell ref="C21:D21"/>
  </mergeCells>
  <printOptions horizontalCentered="1"/>
  <pageMargins left="0.70866141732283472" right="0.70866141732283472" top="0.23622047244094491" bottom="0" header="0.31496062992125984" footer="0.31496062992125984"/>
  <pageSetup paperSize="5" scale="79" orientation="landscape" r:id="rId1"/>
  <colBreaks count="1" manualBreakCount="1">
    <brk id="23" max="1048575" man="1"/>
  </colBreaks>
</worksheet>
</file>

<file path=xl/worksheets/sheet50.xml><?xml version="1.0" encoding="utf-8"?>
<worksheet xmlns="http://schemas.openxmlformats.org/spreadsheetml/2006/main" xmlns:r="http://schemas.openxmlformats.org/officeDocument/2006/relationships">
  <sheetPr>
    <pageSetUpPr fitToPage="1"/>
  </sheetPr>
  <dimension ref="A1:AB44"/>
  <sheetViews>
    <sheetView view="pageBreakPreview" topLeftCell="G1" zoomScale="90" zoomScaleSheetLayoutView="90" workbookViewId="0">
      <selection activeCell="V38" sqref="V38:AB44"/>
    </sheetView>
  </sheetViews>
  <sheetFormatPr defaultColWidth="9.140625" defaultRowHeight="12.75"/>
  <cols>
    <col min="1" max="1" width="5.7109375" style="178" customWidth="1"/>
    <col min="2" max="2" width="16.140625" style="178" customWidth="1"/>
    <col min="3" max="3" width="11.42578125" style="178" customWidth="1"/>
    <col min="4" max="4" width="15.140625" style="178" customWidth="1"/>
    <col min="5" max="28" width="9.5703125" style="178" customWidth="1"/>
    <col min="29" max="16384" width="9.140625" style="178"/>
  </cols>
  <sheetData>
    <row r="1" spans="1:28">
      <c r="K1" s="1403"/>
      <c r="L1" s="1403"/>
      <c r="M1" s="1403"/>
      <c r="N1" s="643"/>
      <c r="T1" s="181" t="s">
        <v>544</v>
      </c>
      <c r="U1" s="181"/>
      <c r="V1" s="181"/>
    </row>
    <row r="2" spans="1:28">
      <c r="D2" s="1403" t="s">
        <v>497</v>
      </c>
      <c r="E2" s="1403"/>
      <c r="F2" s="1403"/>
      <c r="G2" s="1403"/>
      <c r="H2" s="1403"/>
      <c r="I2" s="1403"/>
      <c r="J2" s="643"/>
      <c r="K2" s="180"/>
      <c r="L2" s="643"/>
      <c r="M2" s="180"/>
      <c r="N2" s="643"/>
      <c r="T2" s="181"/>
      <c r="U2" s="181"/>
      <c r="V2" s="181"/>
    </row>
    <row r="3" spans="1:28" s="182" customFormat="1" ht="15.75">
      <c r="A3" s="1404" t="s">
        <v>700</v>
      </c>
      <c r="B3" s="1404"/>
      <c r="C3" s="1404"/>
      <c r="D3" s="1404"/>
      <c r="E3" s="1404"/>
      <c r="F3" s="1404"/>
      <c r="G3" s="1404"/>
      <c r="H3" s="1404"/>
      <c r="I3" s="1404"/>
      <c r="J3" s="1404"/>
      <c r="K3" s="1404"/>
      <c r="L3" s="1404"/>
      <c r="M3" s="1404"/>
      <c r="N3" s="1404"/>
      <c r="O3" s="1404"/>
      <c r="P3" s="1404"/>
      <c r="Q3" s="1404"/>
      <c r="R3" s="1404"/>
      <c r="S3" s="1404"/>
      <c r="T3" s="1404"/>
      <c r="U3" s="1404"/>
      <c r="V3" s="1404"/>
      <c r="W3" s="1404"/>
      <c r="X3" s="709"/>
      <c r="Y3" s="709"/>
      <c r="Z3" s="709"/>
      <c r="AA3" s="709"/>
      <c r="AB3" s="644"/>
    </row>
    <row r="4" spans="1:28" s="182" customFormat="1" ht="20.25" customHeight="1">
      <c r="A4" s="1404" t="s">
        <v>699</v>
      </c>
      <c r="B4" s="1404"/>
      <c r="C4" s="1404"/>
      <c r="D4" s="1404"/>
      <c r="E4" s="1404"/>
      <c r="F4" s="1404"/>
      <c r="G4" s="1404"/>
      <c r="H4" s="1404"/>
      <c r="I4" s="1404"/>
      <c r="J4" s="1404"/>
      <c r="K4" s="1404"/>
      <c r="L4" s="1404"/>
      <c r="M4" s="1404"/>
      <c r="N4" s="1404"/>
      <c r="O4" s="1404"/>
      <c r="P4" s="1404"/>
      <c r="Q4" s="1404"/>
      <c r="R4" s="1404"/>
      <c r="S4" s="1404"/>
      <c r="T4" s="1404"/>
      <c r="U4" s="1404"/>
      <c r="V4" s="1404"/>
      <c r="W4" s="1404"/>
      <c r="X4" s="709"/>
      <c r="Y4" s="709"/>
      <c r="Z4" s="709"/>
      <c r="AA4" s="709"/>
      <c r="AB4" s="644"/>
    </row>
    <row r="6" spans="1:28">
      <c r="A6" s="183" t="s">
        <v>966</v>
      </c>
      <c r="B6" s="184"/>
      <c r="C6" s="185"/>
      <c r="D6" s="185"/>
      <c r="E6" s="185"/>
      <c r="F6" s="185"/>
      <c r="G6" s="185"/>
      <c r="H6" s="185"/>
      <c r="I6" s="185"/>
      <c r="J6" s="185"/>
      <c r="K6" s="185"/>
      <c r="L6" s="185"/>
      <c r="M6" s="185"/>
      <c r="N6" s="185"/>
      <c r="O6" s="185"/>
      <c r="P6" s="185"/>
    </row>
    <row r="8" spans="1:28" s="186" customFormat="1" ht="15" customHeight="1">
      <c r="A8" s="178"/>
      <c r="B8" s="178"/>
      <c r="C8" s="178"/>
      <c r="D8" s="178"/>
      <c r="E8" s="178"/>
      <c r="F8" s="178"/>
      <c r="G8" s="178"/>
      <c r="H8" s="178"/>
      <c r="I8" s="178"/>
      <c r="J8" s="178"/>
      <c r="K8" s="178"/>
      <c r="L8" s="178"/>
      <c r="M8" s="178"/>
      <c r="N8" s="178"/>
      <c r="O8" s="178"/>
      <c r="P8" s="178"/>
      <c r="Q8" s="1226" t="s">
        <v>660</v>
      </c>
      <c r="R8" s="1226"/>
      <c r="S8" s="1226"/>
      <c r="T8" s="1226"/>
      <c r="U8" s="1226"/>
      <c r="V8" s="1226"/>
      <c r="W8" s="1226"/>
      <c r="X8" s="706"/>
      <c r="Y8" s="706"/>
      <c r="Z8" s="706"/>
      <c r="AA8" s="706"/>
      <c r="AB8" s="642"/>
    </row>
    <row r="9" spans="1:28" s="186" customFormat="1" ht="20.25" customHeight="1">
      <c r="A9" s="1333" t="s">
        <v>2</v>
      </c>
      <c r="B9" s="1333" t="s">
        <v>3</v>
      </c>
      <c r="C9" s="1406" t="s">
        <v>280</v>
      </c>
      <c r="D9" s="1406" t="s">
        <v>281</v>
      </c>
      <c r="E9" s="1408" t="s">
        <v>282</v>
      </c>
      <c r="F9" s="1409"/>
      <c r="G9" s="1409"/>
      <c r="H9" s="1409"/>
      <c r="I9" s="1409"/>
      <c r="J9" s="1409"/>
      <c r="K9" s="1409"/>
      <c r="L9" s="1409"/>
      <c r="M9" s="1409"/>
      <c r="N9" s="1409"/>
      <c r="O9" s="1409"/>
      <c r="P9" s="1409"/>
      <c r="Q9" s="1409"/>
      <c r="R9" s="1409"/>
      <c r="S9" s="1409"/>
      <c r="T9" s="1409"/>
      <c r="U9" s="1409"/>
      <c r="V9" s="1409"/>
      <c r="W9" s="1409"/>
      <c r="X9" s="1409"/>
      <c r="Y9" s="1409"/>
      <c r="Z9" s="1409"/>
      <c r="AA9" s="1409"/>
      <c r="AB9" s="1409"/>
    </row>
    <row r="10" spans="1:28" s="186" customFormat="1" ht="35.25" customHeight="1">
      <c r="A10" s="1405"/>
      <c r="B10" s="1405"/>
      <c r="C10" s="1407"/>
      <c r="D10" s="1407"/>
      <c r="E10" s="237" t="s">
        <v>283</v>
      </c>
      <c r="F10" s="237" t="s">
        <v>997</v>
      </c>
      <c r="G10" s="237" t="s">
        <v>284</v>
      </c>
      <c r="H10" s="237" t="s">
        <v>997</v>
      </c>
      <c r="I10" s="237" t="s">
        <v>285</v>
      </c>
      <c r="J10" s="237" t="s">
        <v>997</v>
      </c>
      <c r="K10" s="237" t="s">
        <v>286</v>
      </c>
      <c r="L10" s="237" t="s">
        <v>997</v>
      </c>
      <c r="M10" s="237" t="s">
        <v>287</v>
      </c>
      <c r="N10" s="237" t="s">
        <v>997</v>
      </c>
      <c r="O10" s="237" t="s">
        <v>288</v>
      </c>
      <c r="P10" s="237" t="s">
        <v>997</v>
      </c>
      <c r="Q10" s="237" t="s">
        <v>289</v>
      </c>
      <c r="R10" s="237" t="s">
        <v>997</v>
      </c>
      <c r="S10" s="237" t="s">
        <v>290</v>
      </c>
      <c r="T10" s="237" t="s">
        <v>997</v>
      </c>
      <c r="U10" s="237" t="s">
        <v>291</v>
      </c>
      <c r="V10" s="237" t="s">
        <v>997</v>
      </c>
      <c r="W10" s="734" t="s">
        <v>1025</v>
      </c>
      <c r="X10" s="237" t="s">
        <v>997</v>
      </c>
      <c r="Y10" s="237" t="s">
        <v>1026</v>
      </c>
      <c r="Z10" s="734"/>
      <c r="AA10" s="237" t="s">
        <v>1027</v>
      </c>
      <c r="AB10" s="733" t="s">
        <v>997</v>
      </c>
    </row>
    <row r="11" spans="1:28" s="186" customFormat="1" ht="12.75" customHeight="1">
      <c r="A11" s="187">
        <v>1</v>
      </c>
      <c r="B11" s="187">
        <v>2</v>
      </c>
      <c r="C11" s="187">
        <v>3</v>
      </c>
      <c r="D11" s="187">
        <v>4</v>
      </c>
      <c r="E11" s="187">
        <v>5</v>
      </c>
      <c r="F11" s="187">
        <v>6</v>
      </c>
      <c r="G11" s="187">
        <v>7</v>
      </c>
      <c r="H11" s="187">
        <v>8</v>
      </c>
      <c r="I11" s="187">
        <v>9</v>
      </c>
      <c r="J11" s="187">
        <v>10</v>
      </c>
      <c r="K11" s="187">
        <v>11</v>
      </c>
      <c r="L11" s="187">
        <v>12</v>
      </c>
      <c r="M11" s="187">
        <v>13</v>
      </c>
      <c r="N11" s="187">
        <v>14</v>
      </c>
      <c r="O11" s="187">
        <v>15</v>
      </c>
      <c r="P11" s="187">
        <v>16</v>
      </c>
      <c r="Q11" s="187">
        <v>17</v>
      </c>
      <c r="R11" s="187">
        <v>18</v>
      </c>
      <c r="S11" s="187">
        <v>19</v>
      </c>
      <c r="T11" s="187">
        <v>20</v>
      </c>
      <c r="U11" s="187">
        <v>21</v>
      </c>
      <c r="V11" s="187">
        <v>22</v>
      </c>
      <c r="W11" s="734"/>
      <c r="X11" s="187"/>
      <c r="Y11" s="187"/>
      <c r="Z11" s="187"/>
      <c r="AA11" s="187"/>
      <c r="AB11" s="734"/>
    </row>
    <row r="12" spans="1:28">
      <c r="A12" s="365">
        <v>1</v>
      </c>
      <c r="B12" s="365" t="s">
        <v>829</v>
      </c>
      <c r="C12" s="555">
        <v>820</v>
      </c>
      <c r="D12" s="555">
        <v>820</v>
      </c>
      <c r="E12" s="555">
        <v>820</v>
      </c>
      <c r="F12" s="605">
        <f>E12/D12*100</f>
        <v>100</v>
      </c>
      <c r="G12" s="555">
        <v>820</v>
      </c>
      <c r="H12" s="605">
        <f>G12/D12*100</f>
        <v>100</v>
      </c>
      <c r="I12" s="555">
        <v>820</v>
      </c>
      <c r="J12" s="605">
        <f>I12/D12*100</f>
        <v>100</v>
      </c>
      <c r="K12" s="555">
        <v>820</v>
      </c>
      <c r="L12" s="605">
        <f>K12/D12*100</f>
        <v>100</v>
      </c>
      <c r="M12" s="555">
        <v>820</v>
      </c>
      <c r="N12" s="605">
        <f>M12/D12*100</f>
        <v>100</v>
      </c>
      <c r="O12" s="555">
        <v>820</v>
      </c>
      <c r="P12" s="605">
        <f>O12/D12*100</f>
        <v>100</v>
      </c>
      <c r="Q12" s="555">
        <v>820</v>
      </c>
      <c r="R12" s="605">
        <f>Q12/D12*100</f>
        <v>100</v>
      </c>
      <c r="S12" s="555">
        <v>820</v>
      </c>
      <c r="T12" s="605">
        <f t="shared" ref="T12:T33" si="0">S12/D12*100</f>
        <v>100</v>
      </c>
      <c r="U12" s="555">
        <v>820</v>
      </c>
      <c r="V12" s="605">
        <f t="shared" ref="V12:V33" si="1">U12/D12*100</f>
        <v>100</v>
      </c>
      <c r="W12" s="734">
        <v>820</v>
      </c>
      <c r="X12" s="1007">
        <f>W12/C12*100</f>
        <v>100</v>
      </c>
      <c r="Y12" s="605">
        <v>820</v>
      </c>
      <c r="Z12" s="1007">
        <f>Y12/C12*100</f>
        <v>100</v>
      </c>
      <c r="AA12" s="605">
        <v>820</v>
      </c>
      <c r="AB12" s="1009">
        <f>AA12/C12*100</f>
        <v>100</v>
      </c>
    </row>
    <row r="13" spans="1:28">
      <c r="A13" s="365">
        <v>2</v>
      </c>
      <c r="B13" s="365" t="s">
        <v>830</v>
      </c>
      <c r="C13" s="555">
        <v>1122</v>
      </c>
      <c r="D13" s="555">
        <v>1122</v>
      </c>
      <c r="E13" s="555">
        <v>1122</v>
      </c>
      <c r="F13" s="605">
        <f t="shared" ref="F13:F33" si="2">E13/D13*100</f>
        <v>100</v>
      </c>
      <c r="G13" s="555">
        <v>1122</v>
      </c>
      <c r="H13" s="605">
        <f t="shared" ref="H13:H33" si="3">G13/D13*100</f>
        <v>100</v>
      </c>
      <c r="I13" s="555">
        <v>1122</v>
      </c>
      <c r="J13" s="605">
        <f t="shared" ref="J13:J33" si="4">I13/D13*100</f>
        <v>100</v>
      </c>
      <c r="K13" s="555">
        <v>1122</v>
      </c>
      <c r="L13" s="605">
        <f t="shared" ref="L13:L33" si="5">K13/D13*100</f>
        <v>100</v>
      </c>
      <c r="M13" s="555">
        <v>1122</v>
      </c>
      <c r="N13" s="605">
        <f t="shared" ref="N13:N33" si="6">M13/D13*100</f>
        <v>100</v>
      </c>
      <c r="O13" s="555">
        <v>1122</v>
      </c>
      <c r="P13" s="605">
        <f t="shared" ref="P13:P33" si="7">O13/D13*100</f>
        <v>100</v>
      </c>
      <c r="Q13" s="555">
        <v>1122</v>
      </c>
      <c r="R13" s="605">
        <f t="shared" ref="R13:R33" si="8">Q13/D13*100</f>
        <v>100</v>
      </c>
      <c r="S13" s="555">
        <v>1122</v>
      </c>
      <c r="T13" s="605">
        <f t="shared" si="0"/>
        <v>100</v>
      </c>
      <c r="U13" s="555">
        <v>1122</v>
      </c>
      <c r="V13" s="605">
        <f t="shared" si="1"/>
        <v>100</v>
      </c>
      <c r="W13" s="734">
        <v>1122</v>
      </c>
      <c r="X13" s="1007">
        <f t="shared" ref="X13:X32" si="9">W13/C13*100</f>
        <v>100</v>
      </c>
      <c r="Y13" s="605">
        <v>1122</v>
      </c>
      <c r="Z13" s="1007">
        <f t="shared" ref="Z13:Z32" si="10">Y13/C13*100</f>
        <v>100</v>
      </c>
      <c r="AA13" s="605">
        <v>1122</v>
      </c>
      <c r="AB13" s="1009">
        <f t="shared" ref="AB13:AB32" si="11">AA13/C13*100</f>
        <v>100</v>
      </c>
    </row>
    <row r="14" spans="1:28">
      <c r="A14" s="365">
        <v>3</v>
      </c>
      <c r="B14" s="365" t="s">
        <v>831</v>
      </c>
      <c r="C14" s="739">
        <v>745</v>
      </c>
      <c r="D14" s="739">
        <v>745</v>
      </c>
      <c r="E14" s="739">
        <v>745</v>
      </c>
      <c r="F14" s="605">
        <f t="shared" si="2"/>
        <v>100</v>
      </c>
      <c r="G14" s="739">
        <v>745</v>
      </c>
      <c r="H14" s="605">
        <f t="shared" si="3"/>
        <v>100</v>
      </c>
      <c r="I14" s="739">
        <v>745</v>
      </c>
      <c r="J14" s="605">
        <f t="shared" si="4"/>
        <v>100</v>
      </c>
      <c r="K14" s="739">
        <v>745</v>
      </c>
      <c r="L14" s="605">
        <f t="shared" si="5"/>
        <v>100</v>
      </c>
      <c r="M14" s="739">
        <v>745</v>
      </c>
      <c r="N14" s="605">
        <f t="shared" si="6"/>
        <v>100</v>
      </c>
      <c r="O14" s="739">
        <v>745</v>
      </c>
      <c r="P14" s="605">
        <f t="shared" si="7"/>
        <v>100</v>
      </c>
      <c r="Q14" s="739">
        <v>745</v>
      </c>
      <c r="R14" s="605">
        <f t="shared" si="8"/>
        <v>100</v>
      </c>
      <c r="S14" s="739">
        <v>745</v>
      </c>
      <c r="T14" s="605">
        <f t="shared" si="0"/>
        <v>100</v>
      </c>
      <c r="U14" s="739">
        <v>745</v>
      </c>
      <c r="V14" s="605">
        <f t="shared" si="1"/>
        <v>100</v>
      </c>
      <c r="W14" s="734">
        <v>745</v>
      </c>
      <c r="X14" s="1007">
        <f t="shared" si="9"/>
        <v>100</v>
      </c>
      <c r="Y14" s="605">
        <v>745</v>
      </c>
      <c r="Z14" s="1007">
        <f t="shared" si="10"/>
        <v>100</v>
      </c>
      <c r="AA14" s="605">
        <v>745</v>
      </c>
      <c r="AB14" s="1009">
        <f t="shared" si="11"/>
        <v>100</v>
      </c>
    </row>
    <row r="15" spans="1:28">
      <c r="A15" s="365">
        <v>4</v>
      </c>
      <c r="B15" s="365" t="s">
        <v>832</v>
      </c>
      <c r="C15" s="739">
        <v>617</v>
      </c>
      <c r="D15" s="739">
        <v>617</v>
      </c>
      <c r="E15" s="739">
        <v>617</v>
      </c>
      <c r="F15" s="605">
        <f t="shared" si="2"/>
        <v>100</v>
      </c>
      <c r="G15" s="739">
        <v>617</v>
      </c>
      <c r="H15" s="605">
        <f t="shared" si="3"/>
        <v>100</v>
      </c>
      <c r="I15" s="739">
        <v>617</v>
      </c>
      <c r="J15" s="605">
        <f t="shared" si="4"/>
        <v>100</v>
      </c>
      <c r="K15" s="739">
        <v>617</v>
      </c>
      <c r="L15" s="605">
        <f t="shared" si="5"/>
        <v>100</v>
      </c>
      <c r="M15" s="739">
        <v>617</v>
      </c>
      <c r="N15" s="605">
        <f t="shared" si="6"/>
        <v>100</v>
      </c>
      <c r="O15" s="739">
        <v>617</v>
      </c>
      <c r="P15" s="605">
        <f t="shared" si="7"/>
        <v>100</v>
      </c>
      <c r="Q15" s="739">
        <v>617</v>
      </c>
      <c r="R15" s="605">
        <f t="shared" si="8"/>
        <v>100</v>
      </c>
      <c r="S15" s="739">
        <v>617</v>
      </c>
      <c r="T15" s="605">
        <f t="shared" si="0"/>
        <v>100</v>
      </c>
      <c r="U15" s="739">
        <v>617</v>
      </c>
      <c r="V15" s="605">
        <f t="shared" si="1"/>
        <v>100</v>
      </c>
      <c r="W15" s="734">
        <v>617</v>
      </c>
      <c r="X15" s="1007">
        <f t="shared" si="9"/>
        <v>100</v>
      </c>
      <c r="Y15" s="605">
        <v>617</v>
      </c>
      <c r="Z15" s="1007">
        <f t="shared" si="10"/>
        <v>100</v>
      </c>
      <c r="AA15" s="605">
        <v>617</v>
      </c>
      <c r="AB15" s="1009">
        <f t="shared" si="11"/>
        <v>100</v>
      </c>
    </row>
    <row r="16" spans="1:28">
      <c r="A16" s="365">
        <v>5</v>
      </c>
      <c r="B16" s="365" t="s">
        <v>833</v>
      </c>
      <c r="C16" s="555">
        <v>604</v>
      </c>
      <c r="D16" s="555">
        <v>604</v>
      </c>
      <c r="E16" s="555">
        <v>604</v>
      </c>
      <c r="F16" s="605">
        <f t="shared" si="2"/>
        <v>100</v>
      </c>
      <c r="G16" s="555">
        <v>604</v>
      </c>
      <c r="H16" s="605">
        <f t="shared" si="3"/>
        <v>100</v>
      </c>
      <c r="I16" s="555">
        <v>604</v>
      </c>
      <c r="J16" s="605">
        <f t="shared" si="4"/>
        <v>100</v>
      </c>
      <c r="K16" s="555">
        <v>604</v>
      </c>
      <c r="L16" s="605">
        <f t="shared" si="5"/>
        <v>100</v>
      </c>
      <c r="M16" s="555">
        <v>604</v>
      </c>
      <c r="N16" s="605">
        <f t="shared" si="6"/>
        <v>100</v>
      </c>
      <c r="O16" s="555">
        <v>604</v>
      </c>
      <c r="P16" s="605">
        <f t="shared" si="7"/>
        <v>100</v>
      </c>
      <c r="Q16" s="555">
        <v>604</v>
      </c>
      <c r="R16" s="605">
        <f t="shared" si="8"/>
        <v>100</v>
      </c>
      <c r="S16" s="555">
        <v>604</v>
      </c>
      <c r="T16" s="605">
        <f t="shared" si="0"/>
        <v>100</v>
      </c>
      <c r="U16" s="555">
        <v>604</v>
      </c>
      <c r="V16" s="605">
        <f t="shared" si="1"/>
        <v>100</v>
      </c>
      <c r="W16" s="734">
        <v>604</v>
      </c>
      <c r="X16" s="1007">
        <f t="shared" si="9"/>
        <v>100</v>
      </c>
      <c r="Y16" s="605">
        <v>604</v>
      </c>
      <c r="Z16" s="1007">
        <f t="shared" si="10"/>
        <v>100</v>
      </c>
      <c r="AA16" s="605">
        <v>604</v>
      </c>
      <c r="AB16" s="1009">
        <f t="shared" si="11"/>
        <v>100</v>
      </c>
    </row>
    <row r="17" spans="1:28">
      <c r="A17" s="365">
        <v>6</v>
      </c>
      <c r="B17" s="365" t="s">
        <v>834</v>
      </c>
      <c r="C17" s="739">
        <v>870</v>
      </c>
      <c r="D17" s="739">
        <v>870</v>
      </c>
      <c r="E17" s="739">
        <v>870</v>
      </c>
      <c r="F17" s="605">
        <f t="shared" si="2"/>
        <v>100</v>
      </c>
      <c r="G17" s="739">
        <v>870</v>
      </c>
      <c r="H17" s="605">
        <f t="shared" si="3"/>
        <v>100</v>
      </c>
      <c r="I17" s="739">
        <v>870</v>
      </c>
      <c r="J17" s="605">
        <f t="shared" si="4"/>
        <v>100</v>
      </c>
      <c r="K17" s="739">
        <v>870</v>
      </c>
      <c r="L17" s="605">
        <f t="shared" si="5"/>
        <v>100</v>
      </c>
      <c r="M17" s="739">
        <v>870</v>
      </c>
      <c r="N17" s="605">
        <f t="shared" si="6"/>
        <v>100</v>
      </c>
      <c r="O17" s="739">
        <v>870</v>
      </c>
      <c r="P17" s="605">
        <f t="shared" si="7"/>
        <v>100</v>
      </c>
      <c r="Q17" s="739">
        <v>870</v>
      </c>
      <c r="R17" s="605">
        <f t="shared" si="8"/>
        <v>100</v>
      </c>
      <c r="S17" s="739">
        <v>870</v>
      </c>
      <c r="T17" s="605">
        <f t="shared" si="0"/>
        <v>100</v>
      </c>
      <c r="U17" s="739">
        <v>870</v>
      </c>
      <c r="V17" s="605">
        <f t="shared" si="1"/>
        <v>100</v>
      </c>
      <c r="W17" s="734">
        <v>870</v>
      </c>
      <c r="X17" s="1007">
        <f t="shared" si="9"/>
        <v>100</v>
      </c>
      <c r="Y17" s="605">
        <v>870</v>
      </c>
      <c r="Z17" s="1007">
        <f t="shared" si="10"/>
        <v>100</v>
      </c>
      <c r="AA17" s="605">
        <v>870</v>
      </c>
      <c r="AB17" s="1009">
        <f t="shared" si="11"/>
        <v>100</v>
      </c>
    </row>
    <row r="18" spans="1:28">
      <c r="A18" s="365">
        <v>7</v>
      </c>
      <c r="B18" s="365" t="s">
        <v>835</v>
      </c>
      <c r="C18" s="555">
        <v>533</v>
      </c>
      <c r="D18" s="555">
        <v>533</v>
      </c>
      <c r="E18" s="555">
        <v>533</v>
      </c>
      <c r="F18" s="605">
        <f t="shared" si="2"/>
        <v>100</v>
      </c>
      <c r="G18" s="555">
        <v>533</v>
      </c>
      <c r="H18" s="605">
        <f t="shared" si="3"/>
        <v>100</v>
      </c>
      <c r="I18" s="555">
        <v>533</v>
      </c>
      <c r="J18" s="605">
        <f t="shared" si="4"/>
        <v>100</v>
      </c>
      <c r="K18" s="555">
        <v>533</v>
      </c>
      <c r="L18" s="605">
        <f t="shared" si="5"/>
        <v>100</v>
      </c>
      <c r="M18" s="555">
        <v>533</v>
      </c>
      <c r="N18" s="605">
        <f t="shared" si="6"/>
        <v>100</v>
      </c>
      <c r="O18" s="555">
        <v>533</v>
      </c>
      <c r="P18" s="605">
        <f t="shared" si="7"/>
        <v>100</v>
      </c>
      <c r="Q18" s="555">
        <v>533</v>
      </c>
      <c r="R18" s="605">
        <f t="shared" si="8"/>
        <v>100</v>
      </c>
      <c r="S18" s="555">
        <v>533</v>
      </c>
      <c r="T18" s="605">
        <f t="shared" si="0"/>
        <v>100</v>
      </c>
      <c r="U18" s="555">
        <v>533</v>
      </c>
      <c r="V18" s="605">
        <f t="shared" si="1"/>
        <v>100</v>
      </c>
      <c r="W18" s="734">
        <v>533</v>
      </c>
      <c r="X18" s="1007">
        <f t="shared" si="9"/>
        <v>100</v>
      </c>
      <c r="Y18" s="605">
        <v>533</v>
      </c>
      <c r="Z18" s="1007">
        <f t="shared" si="10"/>
        <v>100</v>
      </c>
      <c r="AA18" s="605">
        <v>533</v>
      </c>
      <c r="AB18" s="1009">
        <f t="shared" si="11"/>
        <v>100</v>
      </c>
    </row>
    <row r="19" spans="1:28">
      <c r="A19" s="365">
        <v>8</v>
      </c>
      <c r="B19" s="365" t="s">
        <v>836</v>
      </c>
      <c r="C19" s="555">
        <v>748</v>
      </c>
      <c r="D19" s="555">
        <v>748</v>
      </c>
      <c r="E19" s="555">
        <v>748</v>
      </c>
      <c r="F19" s="605">
        <f t="shared" si="2"/>
        <v>100</v>
      </c>
      <c r="G19" s="555">
        <v>748</v>
      </c>
      <c r="H19" s="605">
        <f t="shared" si="3"/>
        <v>100</v>
      </c>
      <c r="I19" s="555">
        <v>748</v>
      </c>
      <c r="J19" s="605">
        <f t="shared" si="4"/>
        <v>100</v>
      </c>
      <c r="K19" s="555">
        <v>748</v>
      </c>
      <c r="L19" s="605">
        <f t="shared" si="5"/>
        <v>100</v>
      </c>
      <c r="M19" s="555">
        <v>748</v>
      </c>
      <c r="N19" s="605">
        <f t="shared" si="6"/>
        <v>100</v>
      </c>
      <c r="O19" s="555">
        <v>748</v>
      </c>
      <c r="P19" s="605">
        <f t="shared" si="7"/>
        <v>100</v>
      </c>
      <c r="Q19" s="555">
        <v>748</v>
      </c>
      <c r="R19" s="605">
        <f t="shared" si="8"/>
        <v>100</v>
      </c>
      <c r="S19" s="555">
        <v>748</v>
      </c>
      <c r="T19" s="605">
        <f t="shared" si="0"/>
        <v>100</v>
      </c>
      <c r="U19" s="555">
        <v>748</v>
      </c>
      <c r="V19" s="605">
        <f t="shared" si="1"/>
        <v>100</v>
      </c>
      <c r="W19" s="734">
        <v>748</v>
      </c>
      <c r="X19" s="1007">
        <f t="shared" si="9"/>
        <v>100</v>
      </c>
      <c r="Y19" s="605">
        <v>748</v>
      </c>
      <c r="Z19" s="1007">
        <f t="shared" si="10"/>
        <v>100</v>
      </c>
      <c r="AA19" s="605">
        <v>748</v>
      </c>
      <c r="AB19" s="1009">
        <f t="shared" si="11"/>
        <v>100</v>
      </c>
    </row>
    <row r="20" spans="1:28">
      <c r="A20" s="365">
        <v>9</v>
      </c>
      <c r="B20" s="365" t="s">
        <v>837</v>
      </c>
      <c r="C20" s="555">
        <v>595</v>
      </c>
      <c r="D20" s="555">
        <v>595</v>
      </c>
      <c r="E20" s="555">
        <v>595</v>
      </c>
      <c r="F20" s="605">
        <f t="shared" si="2"/>
        <v>100</v>
      </c>
      <c r="G20" s="555">
        <v>595</v>
      </c>
      <c r="H20" s="605">
        <f t="shared" si="3"/>
        <v>100</v>
      </c>
      <c r="I20" s="555">
        <v>595</v>
      </c>
      <c r="J20" s="605">
        <f t="shared" si="4"/>
        <v>100</v>
      </c>
      <c r="K20" s="555">
        <v>595</v>
      </c>
      <c r="L20" s="605">
        <f t="shared" si="5"/>
        <v>100</v>
      </c>
      <c r="M20" s="555">
        <v>595</v>
      </c>
      <c r="N20" s="605">
        <f t="shared" si="6"/>
        <v>100</v>
      </c>
      <c r="O20" s="555">
        <v>595</v>
      </c>
      <c r="P20" s="605">
        <f t="shared" si="7"/>
        <v>100</v>
      </c>
      <c r="Q20" s="555">
        <v>595</v>
      </c>
      <c r="R20" s="605">
        <f t="shared" si="8"/>
        <v>100</v>
      </c>
      <c r="S20" s="555">
        <v>595</v>
      </c>
      <c r="T20" s="605">
        <f t="shared" si="0"/>
        <v>100</v>
      </c>
      <c r="U20" s="555">
        <v>595</v>
      </c>
      <c r="V20" s="605">
        <f t="shared" si="1"/>
        <v>100</v>
      </c>
      <c r="W20" s="734">
        <v>595</v>
      </c>
      <c r="X20" s="1007">
        <f t="shared" si="9"/>
        <v>100</v>
      </c>
      <c r="Y20" s="605">
        <v>595</v>
      </c>
      <c r="Z20" s="1007">
        <f t="shared" si="10"/>
        <v>100</v>
      </c>
      <c r="AA20" s="605">
        <v>595</v>
      </c>
      <c r="AB20" s="1009">
        <f t="shared" si="11"/>
        <v>100</v>
      </c>
    </row>
    <row r="21" spans="1:28">
      <c r="A21" s="365">
        <v>10</v>
      </c>
      <c r="B21" s="365" t="s">
        <v>838</v>
      </c>
      <c r="C21" s="744">
        <v>779</v>
      </c>
      <c r="D21" s="744">
        <v>779</v>
      </c>
      <c r="E21" s="744">
        <v>779</v>
      </c>
      <c r="F21" s="605">
        <f t="shared" si="2"/>
        <v>100</v>
      </c>
      <c r="G21" s="744">
        <v>779</v>
      </c>
      <c r="H21" s="605">
        <f t="shared" si="3"/>
        <v>100</v>
      </c>
      <c r="I21" s="744">
        <v>779</v>
      </c>
      <c r="J21" s="605">
        <f t="shared" si="4"/>
        <v>100</v>
      </c>
      <c r="K21" s="744">
        <v>779</v>
      </c>
      <c r="L21" s="605">
        <f t="shared" si="5"/>
        <v>100</v>
      </c>
      <c r="M21" s="744">
        <v>779</v>
      </c>
      <c r="N21" s="605">
        <f t="shared" si="6"/>
        <v>100</v>
      </c>
      <c r="O21" s="744">
        <v>779</v>
      </c>
      <c r="P21" s="605">
        <f t="shared" si="7"/>
        <v>100</v>
      </c>
      <c r="Q21" s="744">
        <v>779</v>
      </c>
      <c r="R21" s="605">
        <f t="shared" si="8"/>
        <v>100</v>
      </c>
      <c r="S21" s="744">
        <v>779</v>
      </c>
      <c r="T21" s="605">
        <f t="shared" si="0"/>
        <v>100</v>
      </c>
      <c r="U21" s="744">
        <v>779</v>
      </c>
      <c r="V21" s="605">
        <f t="shared" si="1"/>
        <v>100</v>
      </c>
      <c r="W21" s="734">
        <v>779</v>
      </c>
      <c r="X21" s="1007">
        <f t="shared" si="9"/>
        <v>100</v>
      </c>
      <c r="Y21" s="605">
        <v>779</v>
      </c>
      <c r="Z21" s="1007">
        <f t="shared" si="10"/>
        <v>100</v>
      </c>
      <c r="AA21" s="605">
        <v>779</v>
      </c>
      <c r="AB21" s="1009">
        <f t="shared" si="11"/>
        <v>100</v>
      </c>
    </row>
    <row r="22" spans="1:28">
      <c r="A22" s="365">
        <v>11</v>
      </c>
      <c r="B22" s="365" t="s">
        <v>839</v>
      </c>
      <c r="C22" s="555">
        <v>799</v>
      </c>
      <c r="D22" s="555">
        <v>799</v>
      </c>
      <c r="E22" s="555">
        <v>799</v>
      </c>
      <c r="F22" s="605">
        <f t="shared" si="2"/>
        <v>100</v>
      </c>
      <c r="G22" s="555">
        <v>799</v>
      </c>
      <c r="H22" s="605">
        <f t="shared" si="3"/>
        <v>100</v>
      </c>
      <c r="I22" s="555">
        <v>799</v>
      </c>
      <c r="J22" s="605">
        <f t="shared" si="4"/>
        <v>100</v>
      </c>
      <c r="K22" s="555">
        <v>799</v>
      </c>
      <c r="L22" s="605">
        <f t="shared" si="5"/>
        <v>100</v>
      </c>
      <c r="M22" s="555">
        <v>799</v>
      </c>
      <c r="N22" s="605">
        <f t="shared" si="6"/>
        <v>100</v>
      </c>
      <c r="O22" s="555">
        <v>799</v>
      </c>
      <c r="P22" s="605">
        <f t="shared" si="7"/>
        <v>100</v>
      </c>
      <c r="Q22" s="555">
        <v>799</v>
      </c>
      <c r="R22" s="605">
        <f t="shared" si="8"/>
        <v>100</v>
      </c>
      <c r="S22" s="555">
        <v>799</v>
      </c>
      <c r="T22" s="605">
        <f t="shared" si="0"/>
        <v>100</v>
      </c>
      <c r="U22" s="555">
        <v>799</v>
      </c>
      <c r="V22" s="605">
        <f t="shared" si="1"/>
        <v>100</v>
      </c>
      <c r="W22" s="734">
        <v>799</v>
      </c>
      <c r="X22" s="1007">
        <f t="shared" si="9"/>
        <v>100</v>
      </c>
      <c r="Y22" s="605">
        <v>799</v>
      </c>
      <c r="Z22" s="1007">
        <f t="shared" si="10"/>
        <v>100</v>
      </c>
      <c r="AA22" s="605">
        <v>799</v>
      </c>
      <c r="AB22" s="1009">
        <f t="shared" si="11"/>
        <v>100</v>
      </c>
    </row>
    <row r="23" spans="1:28">
      <c r="A23" s="365">
        <v>12</v>
      </c>
      <c r="B23" s="365" t="s">
        <v>869</v>
      </c>
      <c r="C23" s="555">
        <v>756</v>
      </c>
      <c r="D23" s="555">
        <v>756</v>
      </c>
      <c r="E23" s="555">
        <v>756</v>
      </c>
      <c r="F23" s="605">
        <f t="shared" si="2"/>
        <v>100</v>
      </c>
      <c r="G23" s="555">
        <v>756</v>
      </c>
      <c r="H23" s="605">
        <f t="shared" si="3"/>
        <v>100</v>
      </c>
      <c r="I23" s="555">
        <v>756</v>
      </c>
      <c r="J23" s="605">
        <f t="shared" si="4"/>
        <v>100</v>
      </c>
      <c r="K23" s="555">
        <v>756</v>
      </c>
      <c r="L23" s="605">
        <f t="shared" si="5"/>
        <v>100</v>
      </c>
      <c r="M23" s="555">
        <v>756</v>
      </c>
      <c r="N23" s="605">
        <f t="shared" si="6"/>
        <v>100</v>
      </c>
      <c r="O23" s="555">
        <v>756</v>
      </c>
      <c r="P23" s="605">
        <f t="shared" si="7"/>
        <v>100</v>
      </c>
      <c r="Q23" s="555">
        <v>756</v>
      </c>
      <c r="R23" s="605">
        <f t="shared" si="8"/>
        <v>100</v>
      </c>
      <c r="S23" s="555">
        <v>756</v>
      </c>
      <c r="T23" s="605">
        <f t="shared" si="0"/>
        <v>100</v>
      </c>
      <c r="U23" s="555">
        <v>756</v>
      </c>
      <c r="V23" s="605">
        <f t="shared" si="1"/>
        <v>100</v>
      </c>
      <c r="W23" s="734">
        <v>756</v>
      </c>
      <c r="X23" s="1007">
        <f t="shared" si="9"/>
        <v>100</v>
      </c>
      <c r="Y23" s="605">
        <v>756</v>
      </c>
      <c r="Z23" s="1007">
        <f t="shared" si="10"/>
        <v>100</v>
      </c>
      <c r="AA23" s="605">
        <v>756</v>
      </c>
      <c r="AB23" s="1009">
        <f t="shared" si="11"/>
        <v>100</v>
      </c>
    </row>
    <row r="24" spans="1:28">
      <c r="A24" s="365">
        <v>13</v>
      </c>
      <c r="B24" s="365" t="s">
        <v>841</v>
      </c>
      <c r="C24" s="555">
        <v>906</v>
      </c>
      <c r="D24" s="555">
        <v>906</v>
      </c>
      <c r="E24" s="555">
        <v>906</v>
      </c>
      <c r="F24" s="605">
        <f t="shared" si="2"/>
        <v>100</v>
      </c>
      <c r="G24" s="555">
        <v>906</v>
      </c>
      <c r="H24" s="605">
        <f t="shared" si="3"/>
        <v>100</v>
      </c>
      <c r="I24" s="555">
        <v>906</v>
      </c>
      <c r="J24" s="605">
        <f t="shared" si="4"/>
        <v>100</v>
      </c>
      <c r="K24" s="555">
        <v>906</v>
      </c>
      <c r="L24" s="605">
        <f t="shared" si="5"/>
        <v>100</v>
      </c>
      <c r="M24" s="555">
        <v>906</v>
      </c>
      <c r="N24" s="605">
        <f t="shared" si="6"/>
        <v>100</v>
      </c>
      <c r="O24" s="555">
        <v>906</v>
      </c>
      <c r="P24" s="605">
        <f t="shared" si="7"/>
        <v>100</v>
      </c>
      <c r="Q24" s="555">
        <v>906</v>
      </c>
      <c r="R24" s="605">
        <f t="shared" si="8"/>
        <v>100</v>
      </c>
      <c r="S24" s="555">
        <v>906</v>
      </c>
      <c r="T24" s="605">
        <f t="shared" si="0"/>
        <v>100</v>
      </c>
      <c r="U24" s="555">
        <v>906</v>
      </c>
      <c r="V24" s="605">
        <f t="shared" si="1"/>
        <v>100</v>
      </c>
      <c r="W24" s="734">
        <v>906</v>
      </c>
      <c r="X24" s="1007">
        <f t="shared" si="9"/>
        <v>100</v>
      </c>
      <c r="Y24" s="605">
        <v>906</v>
      </c>
      <c r="Z24" s="1007">
        <f t="shared" si="10"/>
        <v>100</v>
      </c>
      <c r="AA24" s="605">
        <v>906</v>
      </c>
      <c r="AB24" s="1009">
        <f t="shared" si="11"/>
        <v>100</v>
      </c>
    </row>
    <row r="25" spans="1:28">
      <c r="A25" s="365">
        <v>14</v>
      </c>
      <c r="B25" s="365" t="s">
        <v>842</v>
      </c>
      <c r="C25" s="739">
        <v>609</v>
      </c>
      <c r="D25" s="739">
        <v>609</v>
      </c>
      <c r="E25" s="739">
        <v>609</v>
      </c>
      <c r="F25" s="605">
        <f t="shared" si="2"/>
        <v>100</v>
      </c>
      <c r="G25" s="739">
        <v>609</v>
      </c>
      <c r="H25" s="605">
        <f t="shared" si="3"/>
        <v>100</v>
      </c>
      <c r="I25" s="739">
        <v>609</v>
      </c>
      <c r="J25" s="605">
        <f t="shared" si="4"/>
        <v>100</v>
      </c>
      <c r="K25" s="739">
        <v>609</v>
      </c>
      <c r="L25" s="605">
        <f t="shared" si="5"/>
        <v>100</v>
      </c>
      <c r="M25" s="739">
        <v>609</v>
      </c>
      <c r="N25" s="605">
        <f t="shared" si="6"/>
        <v>100</v>
      </c>
      <c r="O25" s="739">
        <v>609</v>
      </c>
      <c r="P25" s="605">
        <f t="shared" si="7"/>
        <v>100</v>
      </c>
      <c r="Q25" s="739">
        <v>609</v>
      </c>
      <c r="R25" s="605">
        <f t="shared" si="8"/>
        <v>100</v>
      </c>
      <c r="S25" s="739">
        <v>609</v>
      </c>
      <c r="T25" s="605">
        <f t="shared" si="0"/>
        <v>100</v>
      </c>
      <c r="U25" s="739">
        <v>609</v>
      </c>
      <c r="V25" s="605">
        <f t="shared" si="1"/>
        <v>100</v>
      </c>
      <c r="W25" s="734">
        <v>609</v>
      </c>
      <c r="X25" s="1007">
        <f t="shared" si="9"/>
        <v>100</v>
      </c>
      <c r="Y25" s="605">
        <v>609</v>
      </c>
      <c r="Z25" s="1007">
        <f t="shared" si="10"/>
        <v>100</v>
      </c>
      <c r="AA25" s="605">
        <v>609</v>
      </c>
      <c r="AB25" s="1009">
        <f t="shared" si="11"/>
        <v>100</v>
      </c>
    </row>
    <row r="26" spans="1:28" ht="17.25" customHeight="1">
      <c r="A26" s="365">
        <v>15</v>
      </c>
      <c r="B26" s="365" t="s">
        <v>843</v>
      </c>
      <c r="C26" s="739">
        <v>420</v>
      </c>
      <c r="D26" s="739">
        <v>420</v>
      </c>
      <c r="E26" s="739">
        <v>420</v>
      </c>
      <c r="F26" s="605">
        <f t="shared" si="2"/>
        <v>100</v>
      </c>
      <c r="G26" s="739">
        <v>420</v>
      </c>
      <c r="H26" s="605">
        <f t="shared" si="3"/>
        <v>100</v>
      </c>
      <c r="I26" s="739">
        <v>420</v>
      </c>
      <c r="J26" s="605">
        <f t="shared" si="4"/>
        <v>100</v>
      </c>
      <c r="K26" s="739">
        <v>420</v>
      </c>
      <c r="L26" s="605">
        <f t="shared" si="5"/>
        <v>100</v>
      </c>
      <c r="M26" s="739">
        <v>420</v>
      </c>
      <c r="N26" s="605">
        <f t="shared" si="6"/>
        <v>100</v>
      </c>
      <c r="O26" s="739">
        <v>420</v>
      </c>
      <c r="P26" s="605">
        <f t="shared" si="7"/>
        <v>100</v>
      </c>
      <c r="Q26" s="739">
        <v>420</v>
      </c>
      <c r="R26" s="605">
        <f t="shared" si="8"/>
        <v>100</v>
      </c>
      <c r="S26" s="739">
        <v>420</v>
      </c>
      <c r="T26" s="605">
        <f t="shared" si="0"/>
        <v>100</v>
      </c>
      <c r="U26" s="739">
        <v>420</v>
      </c>
      <c r="V26" s="605">
        <f t="shared" si="1"/>
        <v>100</v>
      </c>
      <c r="W26" s="734">
        <v>420</v>
      </c>
      <c r="X26" s="1007">
        <f t="shared" si="9"/>
        <v>100</v>
      </c>
      <c r="Y26" s="605">
        <v>420</v>
      </c>
      <c r="Z26" s="1007">
        <f t="shared" si="10"/>
        <v>100</v>
      </c>
      <c r="AA26" s="605">
        <v>420</v>
      </c>
      <c r="AB26" s="1009">
        <f t="shared" si="11"/>
        <v>100</v>
      </c>
    </row>
    <row r="27" spans="1:28" s="122" customFormat="1" ht="12.75" customHeight="1">
      <c r="A27" s="365">
        <v>16</v>
      </c>
      <c r="B27" s="365" t="s">
        <v>844</v>
      </c>
      <c r="C27" s="555">
        <v>430</v>
      </c>
      <c r="D27" s="555">
        <v>430</v>
      </c>
      <c r="E27" s="555">
        <v>430</v>
      </c>
      <c r="F27" s="605">
        <f t="shared" si="2"/>
        <v>100</v>
      </c>
      <c r="G27" s="555">
        <v>430</v>
      </c>
      <c r="H27" s="605">
        <f t="shared" si="3"/>
        <v>100</v>
      </c>
      <c r="I27" s="555">
        <v>430</v>
      </c>
      <c r="J27" s="605">
        <f t="shared" si="4"/>
        <v>100</v>
      </c>
      <c r="K27" s="555">
        <v>430</v>
      </c>
      <c r="L27" s="605">
        <f t="shared" si="5"/>
        <v>100</v>
      </c>
      <c r="M27" s="555">
        <v>430</v>
      </c>
      <c r="N27" s="605">
        <f t="shared" si="6"/>
        <v>100</v>
      </c>
      <c r="O27" s="555">
        <v>430</v>
      </c>
      <c r="P27" s="605">
        <f t="shared" si="7"/>
        <v>100</v>
      </c>
      <c r="Q27" s="555">
        <v>430</v>
      </c>
      <c r="R27" s="605">
        <f t="shared" si="8"/>
        <v>100</v>
      </c>
      <c r="S27" s="555">
        <v>430</v>
      </c>
      <c r="T27" s="605">
        <f t="shared" si="0"/>
        <v>100</v>
      </c>
      <c r="U27" s="555">
        <v>430</v>
      </c>
      <c r="V27" s="605">
        <f t="shared" si="1"/>
        <v>100</v>
      </c>
      <c r="W27" s="735">
        <v>430</v>
      </c>
      <c r="X27" s="1007">
        <f t="shared" si="9"/>
        <v>100</v>
      </c>
      <c r="Y27" s="605">
        <v>430</v>
      </c>
      <c r="Z27" s="1007">
        <f t="shared" si="10"/>
        <v>100</v>
      </c>
      <c r="AA27" s="605">
        <v>430</v>
      </c>
      <c r="AB27" s="1009">
        <f t="shared" si="11"/>
        <v>100</v>
      </c>
    </row>
    <row r="28" spans="1:28" s="122" customFormat="1" ht="12.75" customHeight="1">
      <c r="A28" s="365">
        <v>17</v>
      </c>
      <c r="B28" s="365" t="s">
        <v>845</v>
      </c>
      <c r="C28" s="555">
        <v>660</v>
      </c>
      <c r="D28" s="555">
        <v>660</v>
      </c>
      <c r="E28" s="555">
        <v>660</v>
      </c>
      <c r="F28" s="605">
        <f t="shared" si="2"/>
        <v>100</v>
      </c>
      <c r="G28" s="555">
        <v>660</v>
      </c>
      <c r="H28" s="605">
        <f t="shared" si="3"/>
        <v>100</v>
      </c>
      <c r="I28" s="555">
        <v>660</v>
      </c>
      <c r="J28" s="605">
        <f t="shared" si="4"/>
        <v>100</v>
      </c>
      <c r="K28" s="555">
        <v>660</v>
      </c>
      <c r="L28" s="605">
        <f t="shared" si="5"/>
        <v>100</v>
      </c>
      <c r="M28" s="555">
        <v>660</v>
      </c>
      <c r="N28" s="605">
        <f t="shared" si="6"/>
        <v>100</v>
      </c>
      <c r="O28" s="555">
        <v>660</v>
      </c>
      <c r="P28" s="605">
        <f t="shared" si="7"/>
        <v>100</v>
      </c>
      <c r="Q28" s="555">
        <v>660</v>
      </c>
      <c r="R28" s="605">
        <f t="shared" si="8"/>
        <v>100</v>
      </c>
      <c r="S28" s="555">
        <v>660</v>
      </c>
      <c r="T28" s="605">
        <f t="shared" si="0"/>
        <v>100</v>
      </c>
      <c r="U28" s="555">
        <v>660</v>
      </c>
      <c r="V28" s="605">
        <f t="shared" si="1"/>
        <v>100</v>
      </c>
      <c r="W28" s="735">
        <v>660</v>
      </c>
      <c r="X28" s="1007">
        <f t="shared" si="9"/>
        <v>100</v>
      </c>
      <c r="Y28" s="606">
        <v>660</v>
      </c>
      <c r="Z28" s="1007">
        <f t="shared" si="10"/>
        <v>100</v>
      </c>
      <c r="AA28" s="606">
        <v>660</v>
      </c>
      <c r="AB28" s="1009">
        <f t="shared" si="11"/>
        <v>100</v>
      </c>
    </row>
    <row r="29" spans="1:28" s="122" customFormat="1" ht="13.15" customHeight="1">
      <c r="A29" s="365">
        <v>18</v>
      </c>
      <c r="B29" s="365" t="s">
        <v>846</v>
      </c>
      <c r="C29" s="555">
        <v>412</v>
      </c>
      <c r="D29" s="555">
        <v>412</v>
      </c>
      <c r="E29" s="555">
        <v>412</v>
      </c>
      <c r="F29" s="605">
        <f t="shared" si="2"/>
        <v>100</v>
      </c>
      <c r="G29" s="555">
        <v>412</v>
      </c>
      <c r="H29" s="605">
        <f t="shared" si="3"/>
        <v>100</v>
      </c>
      <c r="I29" s="555">
        <v>412</v>
      </c>
      <c r="J29" s="605">
        <f t="shared" si="4"/>
        <v>100</v>
      </c>
      <c r="K29" s="555">
        <v>412</v>
      </c>
      <c r="L29" s="605">
        <f t="shared" si="5"/>
        <v>100</v>
      </c>
      <c r="M29" s="555">
        <v>412</v>
      </c>
      <c r="N29" s="605">
        <f t="shared" si="6"/>
        <v>100</v>
      </c>
      <c r="O29" s="555">
        <v>412</v>
      </c>
      <c r="P29" s="605">
        <f t="shared" si="7"/>
        <v>100</v>
      </c>
      <c r="Q29" s="555">
        <v>412</v>
      </c>
      <c r="R29" s="605">
        <f t="shared" si="8"/>
        <v>100</v>
      </c>
      <c r="S29" s="555">
        <v>412</v>
      </c>
      <c r="T29" s="605">
        <f t="shared" si="0"/>
        <v>100</v>
      </c>
      <c r="U29" s="555">
        <v>412</v>
      </c>
      <c r="V29" s="605">
        <f t="shared" si="1"/>
        <v>100</v>
      </c>
      <c r="W29" s="735">
        <v>412</v>
      </c>
      <c r="X29" s="1007">
        <f t="shared" si="9"/>
        <v>100</v>
      </c>
      <c r="Y29" s="606">
        <v>412</v>
      </c>
      <c r="Z29" s="1007">
        <f t="shared" si="10"/>
        <v>100</v>
      </c>
      <c r="AA29" s="606">
        <v>412</v>
      </c>
      <c r="AB29" s="1009">
        <f t="shared" si="11"/>
        <v>100</v>
      </c>
    </row>
    <row r="30" spans="1:28" ht="12.75" customHeight="1">
      <c r="A30" s="365">
        <v>19</v>
      </c>
      <c r="B30" s="365" t="s">
        <v>847</v>
      </c>
      <c r="C30" s="739">
        <v>838</v>
      </c>
      <c r="D30" s="739">
        <v>838</v>
      </c>
      <c r="E30" s="739">
        <v>838</v>
      </c>
      <c r="F30" s="605">
        <f t="shared" si="2"/>
        <v>100</v>
      </c>
      <c r="G30" s="739">
        <v>838</v>
      </c>
      <c r="H30" s="605">
        <f t="shared" si="3"/>
        <v>100</v>
      </c>
      <c r="I30" s="739">
        <v>838</v>
      </c>
      <c r="J30" s="605">
        <f t="shared" si="4"/>
        <v>100</v>
      </c>
      <c r="K30" s="739">
        <v>838</v>
      </c>
      <c r="L30" s="605">
        <f t="shared" si="5"/>
        <v>100</v>
      </c>
      <c r="M30" s="739">
        <v>838</v>
      </c>
      <c r="N30" s="605">
        <f t="shared" si="6"/>
        <v>100</v>
      </c>
      <c r="O30" s="739">
        <v>838</v>
      </c>
      <c r="P30" s="605">
        <f t="shared" si="7"/>
        <v>100</v>
      </c>
      <c r="Q30" s="739">
        <v>838</v>
      </c>
      <c r="R30" s="605">
        <f t="shared" si="8"/>
        <v>100</v>
      </c>
      <c r="S30" s="739">
        <v>838</v>
      </c>
      <c r="T30" s="605">
        <f t="shared" si="0"/>
        <v>100</v>
      </c>
      <c r="U30" s="739">
        <v>838</v>
      </c>
      <c r="V30" s="605">
        <f t="shared" si="1"/>
        <v>100</v>
      </c>
      <c r="W30" s="734">
        <v>838</v>
      </c>
      <c r="X30" s="1007">
        <f t="shared" si="9"/>
        <v>100</v>
      </c>
      <c r="Y30" s="605">
        <v>838</v>
      </c>
      <c r="Z30" s="1007">
        <f t="shared" si="10"/>
        <v>100</v>
      </c>
      <c r="AA30" s="605">
        <v>838</v>
      </c>
      <c r="AB30" s="1009">
        <f t="shared" si="11"/>
        <v>100</v>
      </c>
    </row>
    <row r="31" spans="1:28">
      <c r="A31" s="365">
        <v>20</v>
      </c>
      <c r="B31" s="365" t="s">
        <v>848</v>
      </c>
      <c r="C31" s="555">
        <v>736</v>
      </c>
      <c r="D31" s="555">
        <v>736</v>
      </c>
      <c r="E31" s="555">
        <v>736</v>
      </c>
      <c r="F31" s="605">
        <f t="shared" si="2"/>
        <v>100</v>
      </c>
      <c r="G31" s="555">
        <v>736</v>
      </c>
      <c r="H31" s="605">
        <f t="shared" si="3"/>
        <v>100</v>
      </c>
      <c r="I31" s="555">
        <v>736</v>
      </c>
      <c r="J31" s="605">
        <f t="shared" si="4"/>
        <v>100</v>
      </c>
      <c r="K31" s="555">
        <v>736</v>
      </c>
      <c r="L31" s="605">
        <f t="shared" si="5"/>
        <v>100</v>
      </c>
      <c r="M31" s="555">
        <v>736</v>
      </c>
      <c r="N31" s="605">
        <f t="shared" si="6"/>
        <v>100</v>
      </c>
      <c r="O31" s="555">
        <v>736</v>
      </c>
      <c r="P31" s="605">
        <f t="shared" si="7"/>
        <v>100</v>
      </c>
      <c r="Q31" s="555">
        <v>736</v>
      </c>
      <c r="R31" s="605">
        <f t="shared" si="8"/>
        <v>100</v>
      </c>
      <c r="S31" s="555">
        <v>736</v>
      </c>
      <c r="T31" s="605">
        <f t="shared" si="0"/>
        <v>100</v>
      </c>
      <c r="U31" s="555">
        <v>736</v>
      </c>
      <c r="V31" s="605">
        <f t="shared" si="1"/>
        <v>100</v>
      </c>
      <c r="W31" s="734">
        <v>736</v>
      </c>
      <c r="X31" s="1007">
        <f t="shared" si="9"/>
        <v>100</v>
      </c>
      <c r="Y31" s="552">
        <v>736</v>
      </c>
      <c r="Z31" s="1007">
        <f t="shared" si="10"/>
        <v>100</v>
      </c>
      <c r="AA31" s="552">
        <v>736</v>
      </c>
      <c r="AB31" s="1009">
        <f t="shared" si="11"/>
        <v>100</v>
      </c>
    </row>
    <row r="32" spans="1:28">
      <c r="A32" s="365">
        <v>21</v>
      </c>
      <c r="B32" s="367" t="s">
        <v>849</v>
      </c>
      <c r="C32" s="555">
        <v>991</v>
      </c>
      <c r="D32" s="555">
        <v>991</v>
      </c>
      <c r="E32" s="555">
        <v>991</v>
      </c>
      <c r="F32" s="605">
        <f t="shared" si="2"/>
        <v>100</v>
      </c>
      <c r="G32" s="555">
        <v>991</v>
      </c>
      <c r="H32" s="605">
        <f t="shared" si="3"/>
        <v>100</v>
      </c>
      <c r="I32" s="555">
        <v>991</v>
      </c>
      <c r="J32" s="605">
        <f t="shared" si="4"/>
        <v>100</v>
      </c>
      <c r="K32" s="555">
        <v>991</v>
      </c>
      <c r="L32" s="605">
        <f t="shared" si="5"/>
        <v>100</v>
      </c>
      <c r="M32" s="555">
        <v>991</v>
      </c>
      <c r="N32" s="605">
        <f t="shared" si="6"/>
        <v>100</v>
      </c>
      <c r="O32" s="555">
        <v>991</v>
      </c>
      <c r="P32" s="605">
        <f t="shared" si="7"/>
        <v>100</v>
      </c>
      <c r="Q32" s="555">
        <v>991</v>
      </c>
      <c r="R32" s="605">
        <f t="shared" si="8"/>
        <v>100</v>
      </c>
      <c r="S32" s="555">
        <v>991</v>
      </c>
      <c r="T32" s="605">
        <f t="shared" si="0"/>
        <v>100</v>
      </c>
      <c r="U32" s="555">
        <v>991</v>
      </c>
      <c r="V32" s="605">
        <f t="shared" si="1"/>
        <v>100</v>
      </c>
      <c r="W32" s="734">
        <v>991</v>
      </c>
      <c r="X32" s="1007">
        <f t="shared" si="9"/>
        <v>100</v>
      </c>
      <c r="Y32" s="605">
        <v>991</v>
      </c>
      <c r="Z32" s="1007">
        <f t="shared" si="10"/>
        <v>100</v>
      </c>
      <c r="AA32" s="605">
        <v>991</v>
      </c>
      <c r="AB32" s="1009">
        <f t="shared" si="11"/>
        <v>100</v>
      </c>
    </row>
    <row r="33" spans="1:28">
      <c r="A33" s="265" t="s">
        <v>15</v>
      </c>
      <c r="B33" s="9"/>
      <c r="C33" s="618">
        <f>SUM(C12:C32)</f>
        <v>14990</v>
      </c>
      <c r="D33" s="618">
        <f>SUM(D12:D32)</f>
        <v>14990</v>
      </c>
      <c r="E33" s="618">
        <f>SUM(E12:E32)</f>
        <v>14990</v>
      </c>
      <c r="F33" s="605">
        <f t="shared" si="2"/>
        <v>100</v>
      </c>
      <c r="G33" s="618">
        <f>SUM(G12:G32)</f>
        <v>14990</v>
      </c>
      <c r="H33" s="605">
        <f t="shared" si="3"/>
        <v>100</v>
      </c>
      <c r="I33" s="618">
        <f>SUM(I12:I32)</f>
        <v>14990</v>
      </c>
      <c r="J33" s="605">
        <f t="shared" si="4"/>
        <v>100</v>
      </c>
      <c r="K33" s="618">
        <f>SUM(K12:K32)</f>
        <v>14990</v>
      </c>
      <c r="L33" s="605">
        <f t="shared" si="5"/>
        <v>100</v>
      </c>
      <c r="M33" s="618">
        <f>SUM(M12:M32)</f>
        <v>14990</v>
      </c>
      <c r="N33" s="605">
        <f t="shared" si="6"/>
        <v>100</v>
      </c>
      <c r="O33" s="618">
        <f>SUM(O12:O32)</f>
        <v>14990</v>
      </c>
      <c r="P33" s="605">
        <f t="shared" si="7"/>
        <v>100</v>
      </c>
      <c r="Q33" s="618">
        <f>SUM(Q12:Q32)</f>
        <v>14990</v>
      </c>
      <c r="R33" s="605">
        <f t="shared" si="8"/>
        <v>100</v>
      </c>
      <c r="S33" s="618">
        <f>SUM(S12:S32)</f>
        <v>14990</v>
      </c>
      <c r="T33" s="605">
        <f t="shared" si="0"/>
        <v>100</v>
      </c>
      <c r="U33" s="618">
        <f>SUM(U12:U32)</f>
        <v>14990</v>
      </c>
      <c r="V33" s="605">
        <f t="shared" si="1"/>
        <v>100</v>
      </c>
      <c r="W33" s="734">
        <f t="shared" ref="W33:AA33" si="12">SUM(W12:W32)</f>
        <v>14990</v>
      </c>
      <c r="X33" s="1008">
        <v>100</v>
      </c>
      <c r="Y33" s="438">
        <f t="shared" si="12"/>
        <v>14990</v>
      </c>
      <c r="Z33" s="1008">
        <v>100</v>
      </c>
      <c r="AA33" s="438">
        <f t="shared" si="12"/>
        <v>14990</v>
      </c>
      <c r="AB33" s="1009">
        <v>100</v>
      </c>
    </row>
    <row r="34" spans="1:28">
      <c r="A34" s="178" t="s">
        <v>979</v>
      </c>
      <c r="T34" s="186"/>
      <c r="U34" s="186"/>
      <c r="V34" s="645"/>
    </row>
    <row r="35" spans="1:28">
      <c r="T35" s="186"/>
      <c r="U35" s="186"/>
      <c r="V35" s="645"/>
    </row>
    <row r="36" spans="1:28">
      <c r="T36" s="186"/>
      <c r="U36" s="186"/>
      <c r="V36" s="645"/>
    </row>
    <row r="37" spans="1:28">
      <c r="T37" s="186"/>
      <c r="U37" s="186"/>
      <c r="V37" s="186"/>
    </row>
    <row r="38" spans="1:28" ht="12.75" customHeight="1">
      <c r="A38" s="356" t="s">
        <v>18</v>
      </c>
      <c r="B38" s="14"/>
      <c r="C38" s="269"/>
      <c r="D38"/>
      <c r="E38"/>
      <c r="F38"/>
      <c r="G38"/>
      <c r="H38"/>
      <c r="I38" s="119"/>
      <c r="J38" s="119"/>
      <c r="K38" s="374"/>
      <c r="L38" s="374"/>
      <c r="M38" s="374"/>
      <c r="N38" s="374"/>
      <c r="O38" s="374"/>
      <c r="P38" s="374"/>
      <c r="Q38" s="374"/>
      <c r="R38" s="374"/>
      <c r="S38" s="374"/>
      <c r="T38" s="374"/>
      <c r="U38" s="704"/>
      <c r="V38" s="1086" t="s">
        <v>1065</v>
      </c>
      <c r="W38" s="1086"/>
      <c r="X38" s="1086"/>
      <c r="Y38" s="1086"/>
      <c r="Z38" s="1086"/>
      <c r="AA38" s="1086"/>
      <c r="AB38" s="1086"/>
    </row>
    <row r="39" spans="1:28" ht="12.75" customHeight="1">
      <c r="A39" s="267"/>
      <c r="B39" s="267"/>
      <c r="C39" s="374"/>
      <c r="D39"/>
      <c r="E39"/>
      <c r="F39"/>
      <c r="G39"/>
      <c r="H39"/>
      <c r="I39" s="119"/>
      <c r="J39" s="119"/>
      <c r="K39" s="374"/>
      <c r="L39" s="374"/>
      <c r="M39" s="374"/>
      <c r="N39" s="374"/>
      <c r="O39" s="374"/>
      <c r="P39" s="374"/>
      <c r="Q39" s="374"/>
      <c r="R39" s="374"/>
      <c r="S39" s="374"/>
      <c r="T39" s="374"/>
      <c r="U39" s="704"/>
      <c r="V39" s="1086"/>
      <c r="W39" s="1086"/>
      <c r="X39" s="1086"/>
      <c r="Y39" s="1086"/>
      <c r="Z39" s="1086"/>
      <c r="AA39" s="1086"/>
      <c r="AB39" s="1086"/>
    </row>
    <row r="40" spans="1:28" ht="23.25" customHeight="1">
      <c r="A40" s="267"/>
      <c r="B40" s="267"/>
      <c r="C40" s="374"/>
      <c r="D40"/>
      <c r="E40"/>
      <c r="F40"/>
      <c r="G40"/>
      <c r="H40"/>
      <c r="I40" s="31"/>
      <c r="J40" s="31"/>
      <c r="K40" s="374"/>
      <c r="L40" s="374"/>
      <c r="M40" s="374"/>
      <c r="N40" s="374"/>
      <c r="O40" s="374"/>
      <c r="P40" s="374"/>
      <c r="Q40" s="374"/>
      <c r="R40" s="374"/>
      <c r="S40" s="374"/>
      <c r="T40" s="374"/>
      <c r="U40" s="704"/>
      <c r="V40" s="1086"/>
      <c r="W40" s="1086"/>
      <c r="X40" s="1086"/>
      <c r="Y40" s="1086"/>
      <c r="Z40" s="1086"/>
      <c r="AA40" s="1086"/>
      <c r="AB40" s="1086"/>
    </row>
    <row r="41" spans="1:28" ht="12.75" customHeight="1">
      <c r="K41" s="183"/>
      <c r="L41" s="183"/>
      <c r="M41" s="183"/>
      <c r="N41" s="183"/>
      <c r="O41" s="183"/>
      <c r="P41" s="183"/>
      <c r="Q41" s="183"/>
      <c r="R41" s="183"/>
      <c r="S41" s="183"/>
      <c r="V41" s="1086"/>
      <c r="W41" s="1086"/>
      <c r="X41" s="1086"/>
      <c r="Y41" s="1086"/>
      <c r="Z41" s="1086"/>
      <c r="AA41" s="1086"/>
      <c r="AB41" s="1086"/>
    </row>
    <row r="42" spans="1:28">
      <c r="V42" s="1086"/>
      <c r="W42" s="1086"/>
      <c r="X42" s="1086"/>
      <c r="Y42" s="1086"/>
      <c r="Z42" s="1086"/>
      <c r="AA42" s="1086"/>
      <c r="AB42" s="1086"/>
    </row>
    <row r="43" spans="1:28">
      <c r="V43" s="1086"/>
      <c r="W43" s="1086"/>
      <c r="X43" s="1086"/>
      <c r="Y43" s="1086"/>
      <c r="Z43" s="1086"/>
      <c r="AA43" s="1086"/>
      <c r="AB43" s="1086"/>
    </row>
    <row r="44" spans="1:28">
      <c r="V44" s="1086"/>
      <c r="W44" s="1086"/>
      <c r="X44" s="1086"/>
      <c r="Y44" s="1086"/>
      <c r="Z44" s="1086"/>
      <c r="AA44" s="1086"/>
      <c r="AB44" s="1086"/>
    </row>
  </sheetData>
  <mergeCells count="11">
    <mergeCell ref="V38:AB44"/>
    <mergeCell ref="K1:M1"/>
    <mergeCell ref="A3:W3"/>
    <mergeCell ref="A4:W4"/>
    <mergeCell ref="Q8:W8"/>
    <mergeCell ref="A9:A10"/>
    <mergeCell ref="B9:B10"/>
    <mergeCell ref="D2:I2"/>
    <mergeCell ref="C9:C10"/>
    <mergeCell ref="D9:D10"/>
    <mergeCell ref="E9:AB9"/>
  </mergeCells>
  <printOptions horizontalCentered="1"/>
  <pageMargins left="0.70866141732283472" right="0.70866141732283472" top="0.23622047244094491" bottom="0" header="0.31496062992125984" footer="0.31496062992125984"/>
  <pageSetup paperSize="5" scale="58" orientation="landscape" r:id="rId1"/>
</worksheet>
</file>

<file path=xl/worksheets/sheet51.xml><?xml version="1.0" encoding="utf-8"?>
<worksheet xmlns="http://schemas.openxmlformats.org/spreadsheetml/2006/main" xmlns:r="http://schemas.openxmlformats.org/officeDocument/2006/relationships">
  <sheetPr>
    <pageSetUpPr fitToPage="1"/>
  </sheetPr>
  <dimension ref="A1:P44"/>
  <sheetViews>
    <sheetView view="pageBreakPreview" topLeftCell="A4" zoomScale="90" zoomScaleSheetLayoutView="90" workbookViewId="0">
      <selection activeCell="D37" sqref="D37"/>
    </sheetView>
  </sheetViews>
  <sheetFormatPr defaultRowHeight="12.75"/>
  <cols>
    <col min="1" max="1" width="8.5703125" style="178" customWidth="1"/>
    <col min="2" max="2" width="17.85546875" style="178" customWidth="1"/>
    <col min="3" max="3" width="11.140625" style="178" customWidth="1"/>
    <col min="4" max="4" width="17.140625" style="178" customWidth="1"/>
    <col min="5" max="6" width="9.140625" style="178" customWidth="1"/>
    <col min="7" max="7" width="7.85546875" style="178" customWidth="1"/>
    <col min="8" max="8" width="8.42578125" style="178" customWidth="1"/>
    <col min="9" max="9" width="9.28515625" style="178" customWidth="1"/>
    <col min="10" max="10" width="10.28515625" style="178" customWidth="1"/>
    <col min="11" max="11" width="9.140625" style="178" customWidth="1"/>
    <col min="12" max="15" width="10.140625" style="178" customWidth="1"/>
    <col min="16" max="16" width="11" style="178" customWidth="1"/>
    <col min="17" max="16384" width="9.140625" style="178"/>
  </cols>
  <sheetData>
    <row r="1" spans="1:16">
      <c r="H1" s="1403"/>
      <c r="I1" s="1403"/>
      <c r="L1" s="1410" t="s">
        <v>564</v>
      </c>
      <c r="M1" s="1410"/>
      <c r="N1" s="1410"/>
      <c r="O1" s="1410"/>
      <c r="P1" s="1410"/>
    </row>
    <row r="2" spans="1:16">
      <c r="C2" s="1403" t="s">
        <v>701</v>
      </c>
      <c r="D2" s="1403"/>
      <c r="E2" s="1403"/>
      <c r="F2" s="1403"/>
      <c r="G2" s="1403"/>
      <c r="H2" s="1403"/>
      <c r="I2" s="1403"/>
      <c r="J2" s="1403"/>
      <c r="L2" s="181"/>
      <c r="M2" s="181"/>
      <c r="N2" s="181"/>
      <c r="O2" s="181"/>
    </row>
    <row r="3" spans="1:16" s="182" customFormat="1" ht="15.75">
      <c r="A3" s="1404" t="s">
        <v>700</v>
      </c>
      <c r="B3" s="1404"/>
      <c r="C3" s="1404"/>
      <c r="D3" s="1404"/>
      <c r="E3" s="1404"/>
      <c r="F3" s="1404"/>
      <c r="G3" s="1404"/>
      <c r="H3" s="1404"/>
      <c r="I3" s="1404"/>
      <c r="J3" s="1404"/>
      <c r="K3" s="1404"/>
      <c r="L3" s="1404"/>
      <c r="M3" s="1404"/>
      <c r="N3" s="1404"/>
      <c r="O3" s="1404"/>
      <c r="P3" s="1404"/>
    </row>
    <row r="4" spans="1:16" s="182" customFormat="1" ht="20.25" customHeight="1">
      <c r="A4" s="1404" t="s">
        <v>702</v>
      </c>
      <c r="B4" s="1404"/>
      <c r="C4" s="1404"/>
      <c r="D4" s="1404"/>
      <c r="E4" s="1404"/>
      <c r="F4" s="1404"/>
      <c r="G4" s="1404"/>
      <c r="H4" s="1404"/>
      <c r="I4" s="1404"/>
      <c r="J4" s="1404"/>
      <c r="K4" s="1404"/>
      <c r="L4" s="1404"/>
      <c r="M4" s="1404"/>
      <c r="N4" s="1404"/>
      <c r="O4" s="1404"/>
      <c r="P4" s="1404"/>
    </row>
    <row r="6" spans="1:16">
      <c r="A6" s="183" t="s">
        <v>966</v>
      </c>
      <c r="B6" s="184"/>
      <c r="C6" s="185"/>
      <c r="D6" s="185"/>
      <c r="E6" s="185"/>
      <c r="F6" s="185"/>
      <c r="G6" s="185"/>
      <c r="H6" s="185"/>
      <c r="I6" s="185"/>
      <c r="J6" s="185"/>
    </row>
    <row r="8" spans="1:16" s="186" customFormat="1" ht="15" customHeight="1">
      <c r="A8" s="178"/>
      <c r="B8" s="178"/>
      <c r="C8" s="178"/>
      <c r="D8" s="178"/>
      <c r="E8" s="178"/>
      <c r="F8" s="178"/>
      <c r="G8" s="178"/>
      <c r="H8" s="178"/>
      <c r="I8" s="178"/>
      <c r="J8" s="178"/>
      <c r="K8" s="1214" t="s">
        <v>1015</v>
      </c>
      <c r="L8" s="1214"/>
      <c r="M8" s="1214"/>
      <c r="N8" s="1214"/>
      <c r="O8" s="1214"/>
      <c r="P8" s="1214"/>
    </row>
    <row r="9" spans="1:16" s="186" customFormat="1" ht="20.25" customHeight="1">
      <c r="A9" s="1333" t="s">
        <v>2</v>
      </c>
      <c r="B9" s="1333" t="s">
        <v>3</v>
      </c>
      <c r="C9" s="1406" t="s">
        <v>280</v>
      </c>
      <c r="D9" s="1406" t="s">
        <v>563</v>
      </c>
      <c r="E9" s="1411" t="s">
        <v>754</v>
      </c>
      <c r="F9" s="1412"/>
      <c r="G9" s="1412"/>
      <c r="H9" s="1412"/>
      <c r="I9" s="1412"/>
      <c r="J9" s="1412"/>
      <c r="K9" s="1412"/>
      <c r="L9" s="1412"/>
      <c r="M9" s="1412"/>
      <c r="N9" s="1412"/>
      <c r="O9" s="1412"/>
      <c r="P9" s="1413"/>
    </row>
    <row r="10" spans="1:16" s="186" customFormat="1" ht="35.25" customHeight="1">
      <c r="A10" s="1405"/>
      <c r="B10" s="1405"/>
      <c r="C10" s="1407"/>
      <c r="D10" s="1407"/>
      <c r="E10" s="237" t="s">
        <v>283</v>
      </c>
      <c r="F10" s="237" t="s">
        <v>284</v>
      </c>
      <c r="G10" s="237" t="s">
        <v>285</v>
      </c>
      <c r="H10" s="237" t="s">
        <v>286</v>
      </c>
      <c r="I10" s="237" t="s">
        <v>287</v>
      </c>
      <c r="J10" s="237" t="s">
        <v>288</v>
      </c>
      <c r="K10" s="237" t="s">
        <v>289</v>
      </c>
      <c r="L10" s="237" t="s">
        <v>290</v>
      </c>
      <c r="M10" s="237" t="s">
        <v>291</v>
      </c>
      <c r="N10" s="237" t="s">
        <v>1025</v>
      </c>
      <c r="O10" s="237" t="s">
        <v>1026</v>
      </c>
      <c r="P10" s="237" t="s">
        <v>1027</v>
      </c>
    </row>
    <row r="11" spans="1:16" s="186" customFormat="1" ht="12.75" customHeight="1">
      <c r="A11" s="187">
        <v>1</v>
      </c>
      <c r="B11" s="187">
        <v>2</v>
      </c>
      <c r="C11" s="187">
        <v>3</v>
      </c>
      <c r="D11" s="187">
        <v>4</v>
      </c>
      <c r="E11" s="187">
        <v>5</v>
      </c>
      <c r="F11" s="187">
        <v>6</v>
      </c>
      <c r="G11" s="187">
        <v>7</v>
      </c>
      <c r="H11" s="187">
        <v>8</v>
      </c>
      <c r="I11" s="187">
        <v>9</v>
      </c>
      <c r="J11" s="187">
        <v>10</v>
      </c>
      <c r="K11" s="187">
        <v>11</v>
      </c>
      <c r="L11" s="187">
        <v>12</v>
      </c>
      <c r="M11" s="187">
        <v>13</v>
      </c>
      <c r="N11" s="187">
        <v>14</v>
      </c>
      <c r="O11" s="187">
        <v>15</v>
      </c>
      <c r="P11" s="187">
        <v>16</v>
      </c>
    </row>
    <row r="12" spans="1:16" s="186" customFormat="1" ht="12.75" customHeight="1">
      <c r="A12" s="365">
        <v>1</v>
      </c>
      <c r="B12" s="365" t="s">
        <v>829</v>
      </c>
      <c r="C12" s="633">
        <v>820</v>
      </c>
      <c r="D12" s="633"/>
      <c r="E12" s="767">
        <v>188</v>
      </c>
      <c r="F12" s="767">
        <v>196</v>
      </c>
      <c r="G12" s="767"/>
      <c r="H12" s="767">
        <v>166</v>
      </c>
      <c r="I12" s="768">
        <v>183</v>
      </c>
      <c r="J12" s="768">
        <v>177</v>
      </c>
      <c r="K12" s="768">
        <v>192</v>
      </c>
      <c r="L12" s="768">
        <v>255</v>
      </c>
      <c r="M12" s="768">
        <v>455</v>
      </c>
      <c r="N12" s="768">
        <v>437</v>
      </c>
      <c r="O12" s="768">
        <v>640</v>
      </c>
      <c r="P12" s="768">
        <v>728</v>
      </c>
    </row>
    <row r="13" spans="1:16" s="186" customFormat="1" ht="12.75" customHeight="1">
      <c r="A13" s="365">
        <v>2</v>
      </c>
      <c r="B13" s="365" t="s">
        <v>830</v>
      </c>
      <c r="C13" s="633">
        <v>1122</v>
      </c>
      <c r="D13" s="633"/>
      <c r="E13" s="768">
        <v>37</v>
      </c>
      <c r="F13" s="768">
        <v>56</v>
      </c>
      <c r="G13" s="768"/>
      <c r="H13" s="768">
        <v>64</v>
      </c>
      <c r="I13" s="768">
        <v>110</v>
      </c>
      <c r="J13" s="768">
        <v>99</v>
      </c>
      <c r="K13" s="768">
        <v>86</v>
      </c>
      <c r="L13" s="768">
        <v>172</v>
      </c>
      <c r="M13" s="768">
        <v>785</v>
      </c>
      <c r="N13" s="768">
        <v>853</v>
      </c>
      <c r="O13" s="768">
        <v>1017</v>
      </c>
      <c r="P13" s="768">
        <v>1058</v>
      </c>
    </row>
    <row r="14" spans="1:16" s="186" customFormat="1" ht="12.75" customHeight="1">
      <c r="A14" s="365">
        <v>3</v>
      </c>
      <c r="B14" s="365" t="s">
        <v>831</v>
      </c>
      <c r="C14" s="633">
        <v>745</v>
      </c>
      <c r="D14" s="633"/>
      <c r="E14" s="767">
        <v>1</v>
      </c>
      <c r="F14" s="767">
        <v>1</v>
      </c>
      <c r="G14" s="767"/>
      <c r="H14" s="767">
        <v>1</v>
      </c>
      <c r="I14" s="768">
        <v>2</v>
      </c>
      <c r="J14" s="768">
        <v>1</v>
      </c>
      <c r="K14" s="768">
        <v>1</v>
      </c>
      <c r="L14" s="768">
        <v>1</v>
      </c>
      <c r="M14" s="768">
        <v>26</v>
      </c>
      <c r="N14" s="768">
        <v>69</v>
      </c>
      <c r="O14" s="768">
        <v>94</v>
      </c>
      <c r="P14" s="768">
        <v>90</v>
      </c>
    </row>
    <row r="15" spans="1:16" s="186" customFormat="1" ht="12.75" customHeight="1">
      <c r="A15" s="365">
        <v>4</v>
      </c>
      <c r="B15" s="365" t="s">
        <v>832</v>
      </c>
      <c r="C15" s="633">
        <v>617</v>
      </c>
      <c r="D15" s="633"/>
      <c r="E15" s="768">
        <v>205</v>
      </c>
      <c r="F15" s="768">
        <v>206</v>
      </c>
      <c r="G15" s="768"/>
      <c r="H15" s="768">
        <v>178</v>
      </c>
      <c r="I15" s="768">
        <v>172</v>
      </c>
      <c r="J15" s="768">
        <v>175</v>
      </c>
      <c r="K15" s="768">
        <v>188</v>
      </c>
      <c r="L15" s="768">
        <v>201</v>
      </c>
      <c r="M15" s="768">
        <v>436</v>
      </c>
      <c r="N15" s="768">
        <v>503</v>
      </c>
      <c r="O15" s="768">
        <v>553</v>
      </c>
      <c r="P15" s="768">
        <v>550</v>
      </c>
    </row>
    <row r="16" spans="1:16" s="186" customFormat="1" ht="12.75" customHeight="1">
      <c r="A16" s="365">
        <v>5</v>
      </c>
      <c r="B16" s="365" t="s">
        <v>833</v>
      </c>
      <c r="C16" s="633">
        <v>604</v>
      </c>
      <c r="D16" s="633"/>
      <c r="E16" s="769">
        <v>6</v>
      </c>
      <c r="F16" s="769">
        <v>7</v>
      </c>
      <c r="G16" s="769"/>
      <c r="H16" s="769">
        <v>4</v>
      </c>
      <c r="I16" s="769">
        <v>5</v>
      </c>
      <c r="J16" s="768">
        <v>4</v>
      </c>
      <c r="K16" s="768">
        <v>2</v>
      </c>
      <c r="L16" s="768">
        <v>3</v>
      </c>
      <c r="M16" s="768">
        <v>114</v>
      </c>
      <c r="N16" s="768">
        <v>194</v>
      </c>
      <c r="O16" s="768">
        <v>458</v>
      </c>
      <c r="P16" s="768">
        <v>494</v>
      </c>
    </row>
    <row r="17" spans="1:16" s="186" customFormat="1" ht="12.75" customHeight="1">
      <c r="A17" s="365">
        <v>6</v>
      </c>
      <c r="B17" s="365" t="s">
        <v>834</v>
      </c>
      <c r="C17" s="633">
        <v>870</v>
      </c>
      <c r="D17" s="633"/>
      <c r="E17" s="769">
        <v>3</v>
      </c>
      <c r="F17" s="769">
        <v>3</v>
      </c>
      <c r="G17" s="769"/>
      <c r="H17" s="769">
        <v>3</v>
      </c>
      <c r="I17" s="769">
        <v>3</v>
      </c>
      <c r="J17" s="768">
        <v>3</v>
      </c>
      <c r="K17" s="768">
        <v>3</v>
      </c>
      <c r="L17" s="768">
        <v>2</v>
      </c>
      <c r="M17" s="768">
        <v>286</v>
      </c>
      <c r="N17" s="768">
        <v>413</v>
      </c>
      <c r="O17" s="768">
        <v>691</v>
      </c>
      <c r="P17" s="768">
        <v>648</v>
      </c>
    </row>
    <row r="18" spans="1:16" s="186" customFormat="1" ht="12.75" customHeight="1">
      <c r="A18" s="365">
        <v>7</v>
      </c>
      <c r="B18" s="365" t="s">
        <v>835</v>
      </c>
      <c r="C18" s="633">
        <v>533</v>
      </c>
      <c r="D18" s="633"/>
      <c r="E18" s="768">
        <v>3</v>
      </c>
      <c r="F18" s="768">
        <v>1</v>
      </c>
      <c r="G18" s="768"/>
      <c r="H18" s="768">
        <v>2</v>
      </c>
      <c r="I18" s="768">
        <v>12</v>
      </c>
      <c r="J18" s="768">
        <v>11</v>
      </c>
      <c r="K18" s="768">
        <v>9</v>
      </c>
      <c r="L18" s="768">
        <v>9</v>
      </c>
      <c r="M18" s="768">
        <v>460</v>
      </c>
      <c r="N18" s="768">
        <v>483</v>
      </c>
      <c r="O18" s="768">
        <v>509</v>
      </c>
      <c r="P18" s="768">
        <v>505</v>
      </c>
    </row>
    <row r="19" spans="1:16" s="186" customFormat="1" ht="12.75" customHeight="1">
      <c r="A19" s="365">
        <v>8</v>
      </c>
      <c r="B19" s="365" t="s">
        <v>836</v>
      </c>
      <c r="C19" s="633">
        <v>748</v>
      </c>
      <c r="D19" s="633"/>
      <c r="E19" s="768">
        <v>62</v>
      </c>
      <c r="F19" s="768">
        <v>89</v>
      </c>
      <c r="G19" s="768"/>
      <c r="H19" s="768">
        <v>62</v>
      </c>
      <c r="I19" s="768">
        <v>120</v>
      </c>
      <c r="J19" s="768">
        <v>108</v>
      </c>
      <c r="K19" s="768">
        <v>75</v>
      </c>
      <c r="L19" s="768">
        <v>77</v>
      </c>
      <c r="M19" s="768">
        <v>507</v>
      </c>
      <c r="N19" s="768">
        <v>517</v>
      </c>
      <c r="O19" s="768">
        <v>687</v>
      </c>
      <c r="P19" s="768">
        <v>710</v>
      </c>
    </row>
    <row r="20" spans="1:16" s="186" customFormat="1" ht="12.75" customHeight="1">
      <c r="A20" s="365">
        <v>9</v>
      </c>
      <c r="B20" s="365" t="s">
        <v>837</v>
      </c>
      <c r="C20" s="633">
        <v>595</v>
      </c>
      <c r="D20" s="633"/>
      <c r="E20" s="768">
        <v>19</v>
      </c>
      <c r="F20" s="768">
        <v>18</v>
      </c>
      <c r="G20" s="768"/>
      <c r="H20" s="768">
        <v>14</v>
      </c>
      <c r="I20" s="768">
        <v>13</v>
      </c>
      <c r="J20" s="768">
        <v>9</v>
      </c>
      <c r="K20" s="768">
        <v>7</v>
      </c>
      <c r="L20" s="768">
        <v>5</v>
      </c>
      <c r="M20" s="768">
        <v>177</v>
      </c>
      <c r="N20" s="768">
        <v>176</v>
      </c>
      <c r="O20" s="768">
        <v>304</v>
      </c>
      <c r="P20" s="768">
        <v>345</v>
      </c>
    </row>
    <row r="21" spans="1:16" s="186" customFormat="1" ht="12.75" customHeight="1">
      <c r="A21" s="365">
        <v>10</v>
      </c>
      <c r="B21" s="365" t="s">
        <v>941</v>
      </c>
      <c r="C21" s="633">
        <v>779</v>
      </c>
      <c r="D21" s="633"/>
      <c r="E21" s="768">
        <v>25</v>
      </c>
      <c r="F21" s="768">
        <v>27</v>
      </c>
      <c r="G21" s="768"/>
      <c r="H21" s="768">
        <v>30</v>
      </c>
      <c r="I21" s="768">
        <v>27</v>
      </c>
      <c r="J21" s="768">
        <v>20</v>
      </c>
      <c r="K21" s="768">
        <v>12</v>
      </c>
      <c r="L21" s="768">
        <v>55</v>
      </c>
      <c r="M21" s="768">
        <v>347</v>
      </c>
      <c r="N21" s="768">
        <v>447</v>
      </c>
      <c r="O21" s="768">
        <v>621</v>
      </c>
      <c r="P21" s="768">
        <v>613</v>
      </c>
    </row>
    <row r="22" spans="1:16" s="186" customFormat="1" ht="12.75" customHeight="1">
      <c r="A22" s="365">
        <v>11</v>
      </c>
      <c r="B22" s="365" t="s">
        <v>839</v>
      </c>
      <c r="C22" s="633">
        <v>799</v>
      </c>
      <c r="D22" s="633"/>
      <c r="E22" s="768">
        <v>34</v>
      </c>
      <c r="F22" s="768">
        <v>35</v>
      </c>
      <c r="G22" s="768"/>
      <c r="H22" s="768">
        <v>28</v>
      </c>
      <c r="I22" s="768">
        <v>33</v>
      </c>
      <c r="J22" s="768">
        <v>27</v>
      </c>
      <c r="K22" s="768">
        <v>24</v>
      </c>
      <c r="L22" s="768">
        <v>23</v>
      </c>
      <c r="M22" s="768">
        <v>295</v>
      </c>
      <c r="N22" s="768">
        <v>480</v>
      </c>
      <c r="O22" s="768">
        <v>545</v>
      </c>
      <c r="P22" s="768">
        <v>540</v>
      </c>
    </row>
    <row r="23" spans="1:16" s="186" customFormat="1" ht="12.75" customHeight="1">
      <c r="A23" s="365">
        <v>12</v>
      </c>
      <c r="B23" s="365" t="s">
        <v>869</v>
      </c>
      <c r="C23" s="633">
        <v>756</v>
      </c>
      <c r="D23" s="633"/>
      <c r="E23" s="770"/>
      <c r="F23" s="770"/>
      <c r="G23" s="768"/>
      <c r="H23" s="770"/>
      <c r="I23" s="770"/>
      <c r="J23" s="770"/>
      <c r="K23" s="768">
        <v>1</v>
      </c>
      <c r="L23" s="770"/>
      <c r="M23" s="768">
        <v>205</v>
      </c>
      <c r="N23" s="768">
        <v>286</v>
      </c>
      <c r="O23" s="768">
        <v>311</v>
      </c>
      <c r="P23" s="768">
        <v>308</v>
      </c>
    </row>
    <row r="24" spans="1:16" s="186" customFormat="1" ht="12.75" customHeight="1">
      <c r="A24" s="365">
        <v>13</v>
      </c>
      <c r="B24" s="365" t="s">
        <v>841</v>
      </c>
      <c r="C24" s="633">
        <v>906</v>
      </c>
      <c r="D24" s="633"/>
      <c r="E24" s="768">
        <v>58</v>
      </c>
      <c r="F24" s="768">
        <v>61</v>
      </c>
      <c r="G24" s="768"/>
      <c r="H24" s="768">
        <v>56</v>
      </c>
      <c r="I24" s="768">
        <v>53</v>
      </c>
      <c r="J24" s="768">
        <v>63</v>
      </c>
      <c r="K24" s="768">
        <v>49</v>
      </c>
      <c r="L24" s="768">
        <v>87</v>
      </c>
      <c r="M24" s="768">
        <v>307</v>
      </c>
      <c r="N24" s="768">
        <v>332</v>
      </c>
      <c r="O24" s="768">
        <v>387</v>
      </c>
      <c r="P24" s="768">
        <v>385</v>
      </c>
    </row>
    <row r="25" spans="1:16" ht="15">
      <c r="A25" s="365">
        <v>14</v>
      </c>
      <c r="B25" s="365" t="s">
        <v>842</v>
      </c>
      <c r="C25" s="633">
        <v>609</v>
      </c>
      <c r="D25" s="633"/>
      <c r="E25" s="768">
        <v>1</v>
      </c>
      <c r="F25" s="768">
        <v>1</v>
      </c>
      <c r="G25" s="768"/>
      <c r="H25" s="768">
        <v>18</v>
      </c>
      <c r="I25" s="768">
        <v>19</v>
      </c>
      <c r="J25" s="768">
        <v>19</v>
      </c>
      <c r="K25" s="768">
        <v>18</v>
      </c>
      <c r="L25" s="768">
        <v>14</v>
      </c>
      <c r="M25" s="768">
        <v>270</v>
      </c>
      <c r="N25" s="768">
        <v>389</v>
      </c>
      <c r="O25" s="768">
        <v>437</v>
      </c>
      <c r="P25" s="768">
        <v>433</v>
      </c>
    </row>
    <row r="26" spans="1:16" ht="15">
      <c r="A26" s="365">
        <v>15</v>
      </c>
      <c r="B26" s="365" t="s">
        <v>843</v>
      </c>
      <c r="C26" s="633">
        <v>420</v>
      </c>
      <c r="D26" s="633"/>
      <c r="E26" s="768">
        <v>30</v>
      </c>
      <c r="F26" s="768">
        <v>31</v>
      </c>
      <c r="G26" s="768"/>
      <c r="H26" s="768">
        <v>24</v>
      </c>
      <c r="I26" s="768">
        <v>22</v>
      </c>
      <c r="J26" s="768">
        <v>22</v>
      </c>
      <c r="K26" s="768">
        <v>12</v>
      </c>
      <c r="L26" s="768">
        <v>13</v>
      </c>
      <c r="M26" s="768">
        <v>67</v>
      </c>
      <c r="N26" s="768">
        <v>199</v>
      </c>
      <c r="O26" s="768">
        <v>319</v>
      </c>
      <c r="P26" s="768">
        <v>333</v>
      </c>
    </row>
    <row r="27" spans="1:16" ht="15">
      <c r="A27" s="365">
        <v>16</v>
      </c>
      <c r="B27" s="365" t="s">
        <v>844</v>
      </c>
      <c r="C27" s="633">
        <v>430</v>
      </c>
      <c r="D27" s="633"/>
      <c r="E27" s="768">
        <v>33</v>
      </c>
      <c r="F27" s="768">
        <v>59</v>
      </c>
      <c r="G27" s="768"/>
      <c r="H27" s="768">
        <v>49</v>
      </c>
      <c r="I27" s="768">
        <v>41</v>
      </c>
      <c r="J27" s="768">
        <v>33</v>
      </c>
      <c r="K27" s="768">
        <v>22</v>
      </c>
      <c r="L27" s="768">
        <v>25</v>
      </c>
      <c r="M27" s="768">
        <v>60</v>
      </c>
      <c r="N27" s="768">
        <v>69</v>
      </c>
      <c r="O27" s="768">
        <v>141</v>
      </c>
      <c r="P27" s="768">
        <v>136</v>
      </c>
    </row>
    <row r="28" spans="1:16" s="122" customFormat="1" ht="12.75" customHeight="1">
      <c r="A28" s="365">
        <v>17</v>
      </c>
      <c r="B28" s="365" t="s">
        <v>845</v>
      </c>
      <c r="C28" s="633">
        <v>660</v>
      </c>
      <c r="D28" s="633"/>
      <c r="E28" s="768">
        <v>20</v>
      </c>
      <c r="F28" s="768">
        <v>10</v>
      </c>
      <c r="G28" s="768"/>
      <c r="H28" s="768">
        <v>8</v>
      </c>
      <c r="I28" s="768">
        <v>6</v>
      </c>
      <c r="J28" s="768">
        <v>4</v>
      </c>
      <c r="K28" s="768">
        <v>5</v>
      </c>
      <c r="L28" s="768">
        <v>3</v>
      </c>
      <c r="M28" s="768">
        <v>245</v>
      </c>
      <c r="N28" s="768">
        <v>420</v>
      </c>
      <c r="O28" s="768">
        <v>517</v>
      </c>
      <c r="P28" s="768">
        <v>517</v>
      </c>
    </row>
    <row r="29" spans="1:16" s="122" customFormat="1" ht="12.75" customHeight="1">
      <c r="A29" s="365">
        <v>18</v>
      </c>
      <c r="B29" s="365" t="s">
        <v>846</v>
      </c>
      <c r="C29" s="633">
        <v>412</v>
      </c>
      <c r="D29" s="633"/>
      <c r="E29" s="768">
        <v>142</v>
      </c>
      <c r="F29" s="768">
        <v>145</v>
      </c>
      <c r="G29" s="768"/>
      <c r="H29" s="768">
        <v>130</v>
      </c>
      <c r="I29" s="768">
        <v>133</v>
      </c>
      <c r="J29" s="768">
        <v>115</v>
      </c>
      <c r="K29" s="768">
        <v>100</v>
      </c>
      <c r="L29" s="768">
        <v>153</v>
      </c>
      <c r="M29" s="768">
        <v>338</v>
      </c>
      <c r="N29" s="768">
        <v>360</v>
      </c>
      <c r="O29" s="768">
        <v>397</v>
      </c>
      <c r="P29" s="768">
        <v>401</v>
      </c>
    </row>
    <row r="30" spans="1:16" s="122" customFormat="1" ht="13.15" customHeight="1">
      <c r="A30" s="365">
        <v>19</v>
      </c>
      <c r="B30" s="365" t="s">
        <v>948</v>
      </c>
      <c r="C30" s="633">
        <v>838</v>
      </c>
      <c r="D30" s="633"/>
      <c r="E30" s="768">
        <v>6</v>
      </c>
      <c r="F30" s="768">
        <v>5</v>
      </c>
      <c r="G30" s="768"/>
      <c r="H30" s="768">
        <v>3</v>
      </c>
      <c r="I30" s="768">
        <v>18</v>
      </c>
      <c r="J30" s="768">
        <v>14</v>
      </c>
      <c r="K30" s="768">
        <v>15</v>
      </c>
      <c r="L30" s="768">
        <v>13</v>
      </c>
      <c r="M30" s="768">
        <v>259</v>
      </c>
      <c r="N30" s="768">
        <v>425</v>
      </c>
      <c r="O30" s="768">
        <v>703</v>
      </c>
      <c r="P30" s="768">
        <v>692</v>
      </c>
    </row>
    <row r="31" spans="1:16" ht="12.75" customHeight="1">
      <c r="A31" s="365">
        <v>20</v>
      </c>
      <c r="B31" s="365" t="s">
        <v>848</v>
      </c>
      <c r="C31" s="633">
        <v>736</v>
      </c>
      <c r="D31" s="633"/>
      <c r="E31" s="768">
        <v>15</v>
      </c>
      <c r="F31" s="768">
        <v>15</v>
      </c>
      <c r="G31" s="768"/>
      <c r="H31" s="768">
        <v>11</v>
      </c>
      <c r="I31" s="768">
        <v>19</v>
      </c>
      <c r="J31" s="768">
        <v>14</v>
      </c>
      <c r="K31" s="768">
        <v>15</v>
      </c>
      <c r="L31" s="768">
        <v>34</v>
      </c>
      <c r="M31" s="768">
        <v>301</v>
      </c>
      <c r="N31" s="768">
        <v>319</v>
      </c>
      <c r="O31" s="768">
        <v>541</v>
      </c>
      <c r="P31" s="768">
        <v>579</v>
      </c>
    </row>
    <row r="32" spans="1:16" ht="15">
      <c r="A32" s="365">
        <v>21</v>
      </c>
      <c r="B32" s="367" t="s">
        <v>849</v>
      </c>
      <c r="C32" s="633">
        <v>991</v>
      </c>
      <c r="D32" s="633"/>
      <c r="E32" s="768">
        <v>176</v>
      </c>
      <c r="F32" s="768">
        <v>255</v>
      </c>
      <c r="G32" s="768">
        <v>1</v>
      </c>
      <c r="H32" s="768">
        <v>221</v>
      </c>
      <c r="I32" s="768">
        <v>222</v>
      </c>
      <c r="J32" s="768">
        <v>206</v>
      </c>
      <c r="K32" s="768">
        <v>171</v>
      </c>
      <c r="L32" s="768">
        <v>225</v>
      </c>
      <c r="M32" s="768">
        <v>820</v>
      </c>
      <c r="N32" s="768">
        <v>778</v>
      </c>
      <c r="O32" s="768">
        <v>839</v>
      </c>
      <c r="P32" s="768">
        <v>834</v>
      </c>
    </row>
    <row r="33" spans="1:16">
      <c r="A33" s="265" t="s">
        <v>15</v>
      </c>
      <c r="B33" s="9"/>
      <c r="C33" s="437">
        <v>14990</v>
      </c>
      <c r="D33" s="437"/>
      <c r="E33" s="766">
        <v>1064</v>
      </c>
      <c r="F33" s="766">
        <v>1221</v>
      </c>
      <c r="G33" s="766">
        <v>1</v>
      </c>
      <c r="H33" s="766">
        <v>1072</v>
      </c>
      <c r="I33" s="766">
        <v>1213</v>
      </c>
      <c r="J33" s="766">
        <v>1124</v>
      </c>
      <c r="K33" s="766">
        <v>1007</v>
      </c>
      <c r="L33" s="766">
        <v>1370</v>
      </c>
      <c r="M33" s="766">
        <v>6760</v>
      </c>
      <c r="N33" s="766">
        <v>8149</v>
      </c>
      <c r="O33" s="766">
        <v>10711</v>
      </c>
      <c r="P33" s="766">
        <v>10899</v>
      </c>
    </row>
    <row r="34" spans="1:16">
      <c r="A34" s="178" t="s">
        <v>980</v>
      </c>
      <c r="E34" s="632"/>
      <c r="F34" s="632"/>
      <c r="G34" s="632"/>
      <c r="H34" s="632"/>
      <c r="I34" s="632"/>
      <c r="J34" s="632"/>
      <c r="K34" s="632"/>
      <c r="L34" s="632"/>
      <c r="M34" s="632"/>
      <c r="N34" s="632"/>
      <c r="O34" s="632"/>
      <c r="P34" s="632"/>
    </row>
    <row r="35" spans="1:16">
      <c r="E35" s="632"/>
      <c r="F35" s="632"/>
      <c r="G35" s="632"/>
      <c r="H35" s="632"/>
      <c r="I35" s="632"/>
      <c r="J35" s="632"/>
      <c r="K35" s="632"/>
      <c r="L35" s="632"/>
      <c r="M35" s="632"/>
      <c r="N35" s="632"/>
      <c r="O35" s="632"/>
      <c r="P35" s="632"/>
    </row>
    <row r="36" spans="1:16">
      <c r="E36" s="632"/>
      <c r="F36" s="632"/>
      <c r="G36" s="632"/>
      <c r="H36" s="632"/>
      <c r="I36" s="632"/>
      <c r="J36" s="632"/>
      <c r="K36" s="632"/>
      <c r="L36" s="632"/>
      <c r="M36" s="632"/>
      <c r="N36" s="632"/>
      <c r="O36" s="632"/>
      <c r="P36" s="632"/>
    </row>
    <row r="38" spans="1:16" ht="12.75" customHeight="1">
      <c r="A38" s="356" t="s">
        <v>18</v>
      </c>
      <c r="B38" s="14"/>
      <c r="C38" s="269"/>
      <c r="D38"/>
      <c r="E38"/>
      <c r="F38"/>
      <c r="G38" s="374"/>
      <c r="H38" s="374"/>
      <c r="I38" s="374"/>
      <c r="J38" s="1086" t="s">
        <v>1065</v>
      </c>
      <c r="K38" s="1086"/>
      <c r="L38" s="1086"/>
      <c r="M38" s="1086"/>
      <c r="N38" s="1086"/>
      <c r="O38" s="1086"/>
      <c r="P38" s="1086"/>
    </row>
    <row r="39" spans="1:16" ht="12.75" customHeight="1">
      <c r="A39" s="267"/>
      <c r="B39" s="267"/>
      <c r="C39" s="374"/>
      <c r="D39"/>
      <c r="E39"/>
      <c r="F39"/>
      <c r="G39" s="374"/>
      <c r="H39" s="374"/>
      <c r="I39" s="374"/>
      <c r="J39" s="1086"/>
      <c r="K39" s="1086"/>
      <c r="L39" s="1086"/>
      <c r="M39" s="1086"/>
      <c r="N39" s="1086"/>
      <c r="O39" s="1086"/>
      <c r="P39" s="1086"/>
    </row>
    <row r="40" spans="1:16" ht="23.25" customHeight="1">
      <c r="A40" s="267"/>
      <c r="B40" s="267"/>
      <c r="C40" s="374"/>
      <c r="D40"/>
      <c r="E40"/>
      <c r="F40"/>
      <c r="G40" s="374"/>
      <c r="H40" s="374"/>
      <c r="I40" s="374"/>
      <c r="J40" s="1086"/>
      <c r="K40" s="1086"/>
      <c r="L40" s="1086"/>
      <c r="M40" s="1086"/>
      <c r="N40" s="1086"/>
      <c r="O40" s="1086"/>
      <c r="P40" s="1086"/>
    </row>
    <row r="41" spans="1:16">
      <c r="J41" s="1086"/>
      <c r="K41" s="1086"/>
      <c r="L41" s="1086"/>
      <c r="M41" s="1086"/>
      <c r="N41" s="1086"/>
      <c r="O41" s="1086"/>
      <c r="P41" s="1086"/>
    </row>
    <row r="42" spans="1:16">
      <c r="J42" s="1086"/>
      <c r="K42" s="1086"/>
      <c r="L42" s="1086"/>
      <c r="M42" s="1086"/>
      <c r="N42" s="1086"/>
      <c r="O42" s="1086"/>
      <c r="P42" s="1086"/>
    </row>
    <row r="43" spans="1:16">
      <c r="J43" s="1086"/>
      <c r="K43" s="1086"/>
      <c r="L43" s="1086"/>
      <c r="M43" s="1086"/>
      <c r="N43" s="1086"/>
      <c r="O43" s="1086"/>
      <c r="P43" s="1086"/>
    </row>
    <row r="44" spans="1:16">
      <c r="J44" s="1086"/>
      <c r="K44" s="1086"/>
      <c r="L44" s="1086"/>
      <c r="M44" s="1086"/>
      <c r="N44" s="1086"/>
      <c r="O44" s="1086"/>
      <c r="P44" s="1086"/>
    </row>
  </sheetData>
  <mergeCells count="12">
    <mergeCell ref="J38:P44"/>
    <mergeCell ref="L1:P1"/>
    <mergeCell ref="H1:I1"/>
    <mergeCell ref="A3:P3"/>
    <mergeCell ref="A4:P4"/>
    <mergeCell ref="K8:P8"/>
    <mergeCell ref="C2:J2"/>
    <mergeCell ref="A9:A10"/>
    <mergeCell ref="B9:B10"/>
    <mergeCell ref="C9:C10"/>
    <mergeCell ref="D9:D10"/>
    <mergeCell ref="E9:P9"/>
  </mergeCells>
  <printOptions horizontalCentered="1"/>
  <pageMargins left="0.70866141732283472" right="0.70866141732283472" top="0.23622047244094491" bottom="0" header="0.31496062992125984" footer="0.31496062992125984"/>
  <pageSetup paperSize="5" scale="96" orientation="landscape" r:id="rId1"/>
</worksheet>
</file>

<file path=xl/worksheets/sheet52.xml><?xml version="1.0" encoding="utf-8"?>
<worksheet xmlns="http://schemas.openxmlformats.org/spreadsheetml/2006/main" xmlns:r="http://schemas.openxmlformats.org/officeDocument/2006/relationships">
  <sheetPr>
    <pageSetUpPr fitToPage="1"/>
  </sheetPr>
  <dimension ref="A1:P43"/>
  <sheetViews>
    <sheetView view="pageBreakPreview" topLeftCell="A10" zoomScale="80" zoomScaleNormal="80" zoomScaleSheetLayoutView="80" workbookViewId="0">
      <selection activeCell="H37" sqref="H37:N43"/>
    </sheetView>
  </sheetViews>
  <sheetFormatPr defaultRowHeight="12.75"/>
  <cols>
    <col min="2" max="2" width="14" customWidth="1"/>
    <col min="4" max="4" width="8.42578125" customWidth="1"/>
    <col min="5" max="5" width="12.85546875" customWidth="1"/>
    <col min="6" max="6" width="16" customWidth="1"/>
    <col min="7" max="7" width="15.28515625" customWidth="1"/>
    <col min="8" max="8" width="17" customWidth="1"/>
    <col min="9" max="9" width="18" customWidth="1"/>
    <col min="10" max="10" width="11.140625" customWidth="1"/>
    <col min="11" max="11" width="12.7109375" customWidth="1"/>
    <col min="12" max="12" width="11.42578125" customWidth="1"/>
    <col min="13" max="13" width="15.42578125" customWidth="1"/>
  </cols>
  <sheetData>
    <row r="1" spans="1:16" ht="18">
      <c r="C1" s="1223" t="s">
        <v>0</v>
      </c>
      <c r="D1" s="1223"/>
      <c r="E1" s="1223"/>
      <c r="F1" s="1223"/>
      <c r="G1" s="1223"/>
      <c r="H1" s="1223"/>
      <c r="I1" s="1223"/>
      <c r="J1" s="190"/>
      <c r="K1" s="190"/>
      <c r="L1" s="1401" t="s">
        <v>546</v>
      </c>
      <c r="M1" s="1401"/>
      <c r="N1" s="190"/>
      <c r="O1" s="190"/>
      <c r="P1" s="190"/>
    </row>
    <row r="2" spans="1:16" ht="21">
      <c r="B2" s="1224" t="s">
        <v>655</v>
      </c>
      <c r="C2" s="1224"/>
      <c r="D2" s="1224"/>
      <c r="E2" s="1224"/>
      <c r="F2" s="1224"/>
      <c r="G2" s="1224"/>
      <c r="H2" s="1224"/>
      <c r="I2" s="1224"/>
      <c r="J2" s="1224"/>
      <c r="K2" s="1224"/>
      <c r="L2" s="1224"/>
      <c r="M2" s="191"/>
      <c r="N2" s="191"/>
      <c r="O2" s="191"/>
      <c r="P2" s="191"/>
    </row>
    <row r="3" spans="1:16" ht="21">
      <c r="C3" s="172"/>
      <c r="D3" s="172"/>
      <c r="E3" s="172"/>
      <c r="F3" s="172"/>
      <c r="G3" s="172"/>
      <c r="H3" s="172"/>
      <c r="I3" s="172"/>
      <c r="J3" s="172"/>
      <c r="K3" s="172"/>
      <c r="L3" s="172"/>
      <c r="M3" s="172"/>
      <c r="N3" s="191"/>
      <c r="O3" s="191"/>
      <c r="P3" s="191"/>
    </row>
    <row r="4" spans="1:16" ht="20.25" customHeight="1">
      <c r="A4" s="1415" t="s">
        <v>545</v>
      </c>
      <c r="B4" s="1415"/>
      <c r="C4" s="1415"/>
      <c r="D4" s="1415"/>
      <c r="E4" s="1415"/>
      <c r="F4" s="1415"/>
      <c r="G4" s="1415"/>
      <c r="H4" s="1415"/>
      <c r="I4" s="1415"/>
      <c r="J4" s="1415"/>
      <c r="K4" s="1415"/>
      <c r="L4" s="1415"/>
      <c r="M4" s="1415"/>
    </row>
    <row r="5" spans="1:16" ht="20.25" customHeight="1">
      <c r="A5" s="1416" t="s">
        <v>968</v>
      </c>
      <c r="B5" s="1416"/>
      <c r="C5" s="1416"/>
      <c r="D5" s="1416"/>
      <c r="E5" s="1416"/>
      <c r="F5" s="1416"/>
      <c r="G5" s="1416"/>
      <c r="H5" s="1214" t="s">
        <v>660</v>
      </c>
      <c r="I5" s="1214"/>
      <c r="J5" s="1214"/>
      <c r="K5" s="1214"/>
      <c r="L5" s="1214"/>
      <c r="M5" s="1214"/>
      <c r="N5" s="90"/>
    </row>
    <row r="6" spans="1:16" ht="15" customHeight="1">
      <c r="A6" s="1330" t="s">
        <v>71</v>
      </c>
      <c r="B6" s="1330" t="s">
        <v>303</v>
      </c>
      <c r="C6" s="1417" t="s">
        <v>433</v>
      </c>
      <c r="D6" s="1418"/>
      <c r="E6" s="1418"/>
      <c r="F6" s="1418"/>
      <c r="G6" s="1419"/>
      <c r="H6" s="1328" t="s">
        <v>430</v>
      </c>
      <c r="I6" s="1328"/>
      <c r="J6" s="1328"/>
      <c r="K6" s="1328"/>
      <c r="L6" s="1328"/>
      <c r="M6" s="1330" t="s">
        <v>304</v>
      </c>
    </row>
    <row r="7" spans="1:16" ht="12.75" customHeight="1">
      <c r="A7" s="1331"/>
      <c r="B7" s="1331"/>
      <c r="C7" s="1420"/>
      <c r="D7" s="1421"/>
      <c r="E7" s="1421"/>
      <c r="F7" s="1421"/>
      <c r="G7" s="1422"/>
      <c r="H7" s="1328"/>
      <c r="I7" s="1328"/>
      <c r="J7" s="1328"/>
      <c r="K7" s="1328"/>
      <c r="L7" s="1328"/>
      <c r="M7" s="1331"/>
    </row>
    <row r="8" spans="1:16" ht="5.25" customHeight="1">
      <c r="A8" s="1331"/>
      <c r="B8" s="1331"/>
      <c r="C8" s="1420"/>
      <c r="D8" s="1421"/>
      <c r="E8" s="1421"/>
      <c r="F8" s="1421"/>
      <c r="G8" s="1422"/>
      <c r="H8" s="1328"/>
      <c r="I8" s="1328"/>
      <c r="J8" s="1328"/>
      <c r="K8" s="1328"/>
      <c r="L8" s="1328"/>
      <c r="M8" s="1331"/>
    </row>
    <row r="9" spans="1:16" ht="68.25" customHeight="1">
      <c r="A9" s="1332"/>
      <c r="B9" s="1332"/>
      <c r="C9" s="195" t="s">
        <v>305</v>
      </c>
      <c r="D9" s="195" t="s">
        <v>306</v>
      </c>
      <c r="E9" s="195" t="s">
        <v>307</v>
      </c>
      <c r="F9" s="195" t="s">
        <v>308</v>
      </c>
      <c r="G9" s="219" t="s">
        <v>309</v>
      </c>
      <c r="H9" s="218" t="s">
        <v>429</v>
      </c>
      <c r="I9" s="218" t="s">
        <v>434</v>
      </c>
      <c r="J9" s="218" t="s">
        <v>431</v>
      </c>
      <c r="K9" s="218" t="s">
        <v>432</v>
      </c>
      <c r="L9" s="218" t="s">
        <v>44</v>
      </c>
      <c r="M9" s="1332"/>
    </row>
    <row r="10" spans="1:16" ht="15">
      <c r="A10" s="196">
        <v>1</v>
      </c>
      <c r="B10" s="196">
        <v>2</v>
      </c>
      <c r="C10" s="196">
        <v>3</v>
      </c>
      <c r="D10" s="196">
        <v>4</v>
      </c>
      <c r="E10" s="196">
        <v>5</v>
      </c>
      <c r="F10" s="196">
        <v>6</v>
      </c>
      <c r="G10" s="196">
        <v>7</v>
      </c>
      <c r="H10" s="196">
        <v>8</v>
      </c>
      <c r="I10" s="196">
        <v>9</v>
      </c>
      <c r="J10" s="196">
        <v>10</v>
      </c>
      <c r="K10" s="196">
        <v>11</v>
      </c>
      <c r="L10" s="196">
        <v>12</v>
      </c>
      <c r="M10" s="196">
        <v>13</v>
      </c>
    </row>
    <row r="11" spans="1:16" ht="15">
      <c r="A11" s="365">
        <v>1</v>
      </c>
      <c r="B11" s="365" t="s">
        <v>829</v>
      </c>
      <c r="C11" s="233"/>
      <c r="D11" s="233"/>
      <c r="E11" s="233"/>
      <c r="F11" s="233"/>
      <c r="G11" s="233"/>
      <c r="H11" s="233"/>
      <c r="I11" s="233"/>
      <c r="J11" s="233"/>
      <c r="K11" s="233"/>
      <c r="L11" s="233"/>
      <c r="M11" s="233"/>
    </row>
    <row r="12" spans="1:16" ht="15">
      <c r="A12" s="365">
        <v>2</v>
      </c>
      <c r="B12" s="365" t="s">
        <v>830</v>
      </c>
      <c r="C12" s="233"/>
      <c r="D12" s="233"/>
      <c r="E12" s="233"/>
      <c r="F12" s="233"/>
      <c r="G12" s="233"/>
      <c r="H12" s="233"/>
      <c r="I12" s="233"/>
      <c r="J12" s="233"/>
      <c r="K12" s="233"/>
      <c r="L12" s="233"/>
      <c r="M12" s="233"/>
    </row>
    <row r="13" spans="1:16" ht="15">
      <c r="A13" s="365">
        <v>3</v>
      </c>
      <c r="B13" s="365" t="s">
        <v>831</v>
      </c>
      <c r="C13" s="233"/>
      <c r="D13" s="233"/>
      <c r="E13" s="233"/>
      <c r="F13" s="233"/>
      <c r="G13" s="233"/>
      <c r="H13" s="233"/>
      <c r="I13" s="233"/>
      <c r="J13" s="233"/>
      <c r="K13" s="233"/>
      <c r="L13" s="233"/>
      <c r="M13" s="233"/>
    </row>
    <row r="14" spans="1:16" ht="15">
      <c r="A14" s="365">
        <v>4</v>
      </c>
      <c r="B14" s="365" t="s">
        <v>832</v>
      </c>
      <c r="C14" s="233"/>
      <c r="D14" s="233"/>
      <c r="E14" s="233"/>
      <c r="F14" s="233"/>
      <c r="G14" s="233"/>
      <c r="H14" s="233"/>
      <c r="I14" s="233"/>
      <c r="J14" s="233"/>
      <c r="K14" s="233"/>
      <c r="L14" s="233"/>
      <c r="M14" s="233"/>
    </row>
    <row r="15" spans="1:16" ht="15">
      <c r="A15" s="365">
        <v>5</v>
      </c>
      <c r="B15" s="365" t="s">
        <v>833</v>
      </c>
      <c r="C15" s="233"/>
      <c r="D15" s="233"/>
      <c r="E15" s="233"/>
      <c r="F15" s="1423" t="s">
        <v>866</v>
      </c>
      <c r="G15" s="1424"/>
      <c r="H15" s="1424"/>
      <c r="I15" s="1424"/>
      <c r="J15" s="1424"/>
      <c r="K15" s="1424"/>
      <c r="L15" s="1425"/>
      <c r="M15" s="233"/>
    </row>
    <row r="16" spans="1:16" ht="15">
      <c r="A16" s="365">
        <v>6</v>
      </c>
      <c r="B16" s="365" t="s">
        <v>834</v>
      </c>
      <c r="C16" s="233"/>
      <c r="D16" s="233"/>
      <c r="E16" s="233"/>
      <c r="F16" s="1426"/>
      <c r="G16" s="1427"/>
      <c r="H16" s="1427"/>
      <c r="I16" s="1427"/>
      <c r="J16" s="1427"/>
      <c r="K16" s="1427"/>
      <c r="L16" s="1428"/>
      <c r="M16" s="233"/>
    </row>
    <row r="17" spans="1:13" ht="15">
      <c r="A17" s="365">
        <v>7</v>
      </c>
      <c r="B17" s="365" t="s">
        <v>835</v>
      </c>
      <c r="C17" s="233"/>
      <c r="D17" s="233"/>
      <c r="E17" s="233"/>
      <c r="F17" s="1426"/>
      <c r="G17" s="1427"/>
      <c r="H17" s="1427"/>
      <c r="I17" s="1427"/>
      <c r="J17" s="1427"/>
      <c r="K17" s="1427"/>
      <c r="L17" s="1428"/>
      <c r="M17" s="233"/>
    </row>
    <row r="18" spans="1:13" ht="15">
      <c r="A18" s="365">
        <v>8</v>
      </c>
      <c r="B18" s="365" t="s">
        <v>836</v>
      </c>
      <c r="C18" s="233"/>
      <c r="D18" s="233"/>
      <c r="E18" s="233"/>
      <c r="F18" s="1426"/>
      <c r="G18" s="1427"/>
      <c r="H18" s="1427"/>
      <c r="I18" s="1427"/>
      <c r="J18" s="1427"/>
      <c r="K18" s="1427"/>
      <c r="L18" s="1428"/>
      <c r="M18" s="233"/>
    </row>
    <row r="19" spans="1:13" ht="15">
      <c r="A19" s="365">
        <v>9</v>
      </c>
      <c r="B19" s="365" t="s">
        <v>837</v>
      </c>
      <c r="C19" s="233"/>
      <c r="D19" s="233"/>
      <c r="E19" s="233"/>
      <c r="F19" s="1426"/>
      <c r="G19" s="1427"/>
      <c r="H19" s="1427"/>
      <c r="I19" s="1427"/>
      <c r="J19" s="1427"/>
      <c r="K19" s="1427"/>
      <c r="L19" s="1428"/>
      <c r="M19" s="233"/>
    </row>
    <row r="20" spans="1:13" ht="15">
      <c r="A20" s="365">
        <v>10</v>
      </c>
      <c r="B20" s="365" t="s">
        <v>838</v>
      </c>
      <c r="C20" s="233"/>
      <c r="D20" s="233"/>
      <c r="E20" s="233"/>
      <c r="F20" s="1426"/>
      <c r="G20" s="1427"/>
      <c r="H20" s="1427"/>
      <c r="I20" s="1427"/>
      <c r="J20" s="1427"/>
      <c r="K20" s="1427"/>
      <c r="L20" s="1428"/>
      <c r="M20" s="233"/>
    </row>
    <row r="21" spans="1:13" ht="15">
      <c r="A21" s="365">
        <v>11</v>
      </c>
      <c r="B21" s="365" t="s">
        <v>839</v>
      </c>
      <c r="C21" s="233"/>
      <c r="D21" s="233"/>
      <c r="E21" s="233"/>
      <c r="F21" s="1426"/>
      <c r="G21" s="1427"/>
      <c r="H21" s="1427"/>
      <c r="I21" s="1427"/>
      <c r="J21" s="1427"/>
      <c r="K21" s="1427"/>
      <c r="L21" s="1428"/>
      <c r="M21" s="233"/>
    </row>
    <row r="22" spans="1:13" ht="15">
      <c r="A22" s="365">
        <v>12</v>
      </c>
      <c r="B22" s="365" t="s">
        <v>869</v>
      </c>
      <c r="C22" s="233"/>
      <c r="D22" s="233"/>
      <c r="E22" s="233"/>
      <c r="F22" s="1426"/>
      <c r="G22" s="1427"/>
      <c r="H22" s="1427"/>
      <c r="I22" s="1427"/>
      <c r="J22" s="1427"/>
      <c r="K22" s="1427"/>
      <c r="L22" s="1428"/>
      <c r="M22" s="233"/>
    </row>
    <row r="23" spans="1:13" ht="15">
      <c r="A23" s="365">
        <v>13</v>
      </c>
      <c r="B23" s="365" t="s">
        <v>841</v>
      </c>
      <c r="C23" s="233"/>
      <c r="D23" s="233"/>
      <c r="E23" s="233"/>
      <c r="F23" s="1426"/>
      <c r="G23" s="1427"/>
      <c r="H23" s="1427"/>
      <c r="I23" s="1427"/>
      <c r="J23" s="1427"/>
      <c r="K23" s="1427"/>
      <c r="L23" s="1428"/>
      <c r="M23" s="233"/>
    </row>
    <row r="24" spans="1:13" ht="15">
      <c r="A24" s="365">
        <v>14</v>
      </c>
      <c r="B24" s="365" t="s">
        <v>842</v>
      </c>
      <c r="C24" s="233"/>
      <c r="D24" s="233"/>
      <c r="E24" s="233"/>
      <c r="F24" s="1426"/>
      <c r="G24" s="1427"/>
      <c r="H24" s="1427"/>
      <c r="I24" s="1427"/>
      <c r="J24" s="1427"/>
      <c r="K24" s="1427"/>
      <c r="L24" s="1428"/>
      <c r="M24" s="233"/>
    </row>
    <row r="25" spans="1:13" ht="15">
      <c r="A25" s="365">
        <v>15</v>
      </c>
      <c r="B25" s="365" t="s">
        <v>843</v>
      </c>
      <c r="C25" s="233"/>
      <c r="D25" s="233"/>
      <c r="E25" s="233"/>
      <c r="F25" s="1429"/>
      <c r="G25" s="1430"/>
      <c r="H25" s="1430"/>
      <c r="I25" s="1430"/>
      <c r="J25" s="1430"/>
      <c r="K25" s="1430"/>
      <c r="L25" s="1431"/>
      <c r="M25" s="233"/>
    </row>
    <row r="26" spans="1:13" ht="15">
      <c r="A26" s="365">
        <v>16</v>
      </c>
      <c r="B26" s="365" t="s">
        <v>844</v>
      </c>
      <c r="C26" s="233"/>
      <c r="D26" s="233"/>
      <c r="E26" s="233"/>
      <c r="F26" s="233"/>
      <c r="G26" s="233"/>
      <c r="H26" s="233"/>
      <c r="I26" s="233"/>
      <c r="J26" s="233"/>
      <c r="K26" s="233"/>
      <c r="L26" s="233"/>
      <c r="M26" s="233"/>
    </row>
    <row r="27" spans="1:13" ht="15">
      <c r="A27" s="365">
        <v>17</v>
      </c>
      <c r="B27" s="365" t="s">
        <v>845</v>
      </c>
      <c r="C27" s="233"/>
      <c r="D27" s="233"/>
      <c r="E27" s="233"/>
      <c r="F27" s="233"/>
      <c r="G27" s="233"/>
      <c r="H27" s="233"/>
      <c r="I27" s="233"/>
      <c r="J27" s="233"/>
      <c r="K27" s="233"/>
      <c r="L27" s="233"/>
      <c r="M27" s="233"/>
    </row>
    <row r="28" spans="1:13" ht="15">
      <c r="A28" s="365">
        <v>18</v>
      </c>
      <c r="B28" s="365" t="s">
        <v>846</v>
      </c>
      <c r="C28" s="233"/>
      <c r="D28" s="233"/>
      <c r="E28" s="233"/>
      <c r="F28" s="233"/>
      <c r="G28" s="233"/>
      <c r="H28" s="233"/>
      <c r="I28" s="233"/>
      <c r="J28" s="233"/>
      <c r="K28" s="233"/>
      <c r="L28" s="233"/>
      <c r="M28" s="233"/>
    </row>
    <row r="29" spans="1:13" ht="15">
      <c r="A29" s="365">
        <v>19</v>
      </c>
      <c r="B29" s="365" t="s">
        <v>847</v>
      </c>
      <c r="C29" s="233"/>
      <c r="D29" s="233"/>
      <c r="E29" s="233"/>
      <c r="F29" s="233"/>
      <c r="G29" s="233"/>
      <c r="H29" s="233"/>
      <c r="I29" s="233"/>
      <c r="J29" s="233"/>
      <c r="K29" s="233"/>
      <c r="L29" s="233"/>
      <c r="M29" s="233"/>
    </row>
    <row r="30" spans="1:13">
      <c r="A30" s="365">
        <v>20</v>
      </c>
      <c r="B30" s="365" t="s">
        <v>848</v>
      </c>
      <c r="C30" s="198"/>
      <c r="D30" s="198"/>
      <c r="E30" s="198"/>
      <c r="F30" s="198"/>
      <c r="G30" s="198"/>
      <c r="H30" s="198"/>
      <c r="I30" s="198"/>
      <c r="J30" s="198"/>
      <c r="K30" s="198"/>
      <c r="L30" s="198"/>
      <c r="M30" s="198"/>
    </row>
    <row r="31" spans="1:13">
      <c r="A31" s="365">
        <v>21</v>
      </c>
      <c r="B31" s="367" t="s">
        <v>849</v>
      </c>
      <c r="C31" s="199"/>
      <c r="D31" s="199"/>
      <c r="E31" s="199"/>
      <c r="F31" s="199"/>
      <c r="G31" s="199"/>
      <c r="H31" s="199"/>
      <c r="I31" s="199"/>
      <c r="J31" s="199"/>
      <c r="K31" s="199"/>
      <c r="L31" s="199"/>
      <c r="M31" s="199"/>
    </row>
    <row r="32" spans="1:13">
      <c r="A32" s="265" t="s">
        <v>15</v>
      </c>
      <c r="B32" s="9"/>
      <c r="C32" s="199"/>
      <c r="D32" s="199"/>
      <c r="E32" s="199"/>
      <c r="F32" s="199"/>
      <c r="G32" s="199"/>
      <c r="H32" s="199"/>
      <c r="I32" s="199"/>
      <c r="J32" s="199"/>
      <c r="K32" s="199"/>
      <c r="L32" s="199"/>
      <c r="M32" s="199"/>
    </row>
    <row r="33" spans="1:14" s="652" customFormat="1">
      <c r="A33" s="11"/>
      <c r="B33" s="12"/>
      <c r="C33" s="380"/>
      <c r="D33" s="380"/>
      <c r="E33" s="380"/>
      <c r="F33" s="380"/>
      <c r="G33" s="380"/>
      <c r="H33" s="380"/>
      <c r="I33" s="380"/>
      <c r="J33" s="380"/>
      <c r="K33" s="380"/>
      <c r="L33" s="380"/>
      <c r="M33" s="380"/>
    </row>
    <row r="34" spans="1:14" s="652" customFormat="1">
      <c r="A34" s="11"/>
      <c r="B34" s="12"/>
      <c r="C34" s="380"/>
      <c r="D34" s="380"/>
      <c r="E34" s="380"/>
      <c r="F34" s="380"/>
      <c r="G34" s="380"/>
      <c r="H34" s="380"/>
      <c r="I34" s="380"/>
      <c r="J34" s="380"/>
      <c r="K34" s="380"/>
      <c r="L34" s="380"/>
      <c r="M34" s="380"/>
    </row>
    <row r="35" spans="1:14" s="652" customFormat="1">
      <c r="A35" s="11"/>
      <c r="B35" s="12"/>
      <c r="C35" s="380"/>
      <c r="D35" s="380"/>
      <c r="E35" s="380"/>
      <c r="F35" s="380"/>
      <c r="G35" s="380"/>
      <c r="H35" s="380"/>
      <c r="I35" s="380"/>
      <c r="J35" s="380"/>
      <c r="K35" s="380"/>
      <c r="L35" s="380"/>
      <c r="M35" s="380"/>
    </row>
    <row r="36" spans="1:14" ht="16.5" customHeight="1">
      <c r="B36" s="200"/>
      <c r="C36" s="1414"/>
      <c r="D36" s="1414"/>
      <c r="E36" s="1414"/>
      <c r="F36" s="1414"/>
    </row>
    <row r="37" spans="1:14" s="178" customFormat="1" ht="12.75" customHeight="1">
      <c r="A37" s="356" t="s">
        <v>18</v>
      </c>
      <c r="B37" s="14"/>
      <c r="C37" s="269"/>
      <c r="D37"/>
      <c r="E37"/>
      <c r="F37"/>
      <c r="G37" s="119"/>
      <c r="H37" s="1086" t="s">
        <v>1065</v>
      </c>
      <c r="I37" s="1086"/>
      <c r="J37" s="1086"/>
      <c r="K37" s="1086"/>
      <c r="L37" s="1086"/>
      <c r="M37" s="1086"/>
      <c r="N37" s="1086"/>
    </row>
    <row r="38" spans="1:14" s="178" customFormat="1" ht="12.75" customHeight="1">
      <c r="A38" s="267"/>
      <c r="B38" s="267"/>
      <c r="C38" s="374"/>
      <c r="D38"/>
      <c r="E38"/>
      <c r="F38"/>
      <c r="G38" s="119"/>
      <c r="H38" s="1086"/>
      <c r="I38" s="1086"/>
      <c r="J38" s="1086"/>
      <c r="K38" s="1086"/>
      <c r="L38" s="1086"/>
      <c r="M38" s="1086"/>
      <c r="N38" s="1086"/>
    </row>
    <row r="39" spans="1:14" s="178" customFormat="1" ht="23.25" customHeight="1">
      <c r="A39" s="267"/>
      <c r="B39" s="267"/>
      <c r="C39" s="374"/>
      <c r="D39"/>
      <c r="E39"/>
      <c r="F39"/>
      <c r="G39" s="31"/>
      <c r="H39" s="1086"/>
      <c r="I39" s="1086"/>
      <c r="J39" s="1086"/>
      <c r="K39" s="1086"/>
      <c r="L39" s="1086"/>
      <c r="M39" s="1086"/>
      <c r="N39" s="1086"/>
    </row>
    <row r="40" spans="1:14">
      <c r="H40" s="1086"/>
      <c r="I40" s="1086"/>
      <c r="J40" s="1086"/>
      <c r="K40" s="1086"/>
      <c r="L40" s="1086"/>
      <c r="M40" s="1086"/>
      <c r="N40" s="1086"/>
    </row>
    <row r="41" spans="1:14">
      <c r="H41" s="1086"/>
      <c r="I41" s="1086"/>
      <c r="J41" s="1086"/>
      <c r="K41" s="1086"/>
      <c r="L41" s="1086"/>
      <c r="M41" s="1086"/>
      <c r="N41" s="1086"/>
    </row>
    <row r="42" spans="1:14">
      <c r="H42" s="1086"/>
      <c r="I42" s="1086"/>
      <c r="J42" s="1086"/>
      <c r="K42" s="1086"/>
      <c r="L42" s="1086"/>
      <c r="M42" s="1086"/>
      <c r="N42" s="1086"/>
    </row>
    <row r="43" spans="1:14">
      <c r="H43" s="1086"/>
      <c r="I43" s="1086"/>
      <c r="J43" s="1086"/>
      <c r="K43" s="1086"/>
      <c r="L43" s="1086"/>
      <c r="M43" s="1086"/>
      <c r="N43" s="1086"/>
    </row>
  </sheetData>
  <mergeCells count="14">
    <mergeCell ref="H37:N43"/>
    <mergeCell ref="B2:L2"/>
    <mergeCell ref="L1:M1"/>
    <mergeCell ref="C1:I1"/>
    <mergeCell ref="C36:F36"/>
    <mergeCell ref="H6:L8"/>
    <mergeCell ref="H5:M5"/>
    <mergeCell ref="A4:M4"/>
    <mergeCell ref="A5:G5"/>
    <mergeCell ref="M6:M9"/>
    <mergeCell ref="A6:A9"/>
    <mergeCell ref="B6:B9"/>
    <mergeCell ref="C6:G8"/>
    <mergeCell ref="F15:L25"/>
  </mergeCells>
  <printOptions horizontalCentered="1"/>
  <pageMargins left="0.70866141732283472" right="0.70866141732283472" top="0.23622047244094491" bottom="0" header="0.31496062992125984" footer="0.31496062992125984"/>
  <pageSetup paperSize="5" scale="91" orientation="landscape" r:id="rId1"/>
  <colBreaks count="1" manualBreakCount="1">
    <brk id="13" max="1048575" man="1"/>
  </colBreaks>
</worksheet>
</file>

<file path=xl/worksheets/sheet53.xml><?xml version="1.0" encoding="utf-8"?>
<worksheet xmlns="http://schemas.openxmlformats.org/spreadsheetml/2006/main" xmlns:r="http://schemas.openxmlformats.org/officeDocument/2006/relationships">
  <sheetPr>
    <pageSetUpPr fitToPage="1"/>
  </sheetPr>
  <dimension ref="A1:M61"/>
  <sheetViews>
    <sheetView view="pageBreakPreview" topLeftCell="A10" zoomScale="63" zoomScaleSheetLayoutView="63" workbookViewId="0">
      <selection activeCell="D55" sqref="D55:J61"/>
    </sheetView>
  </sheetViews>
  <sheetFormatPr defaultRowHeight="12.75"/>
  <cols>
    <col min="1" max="1" width="36" customWidth="1"/>
    <col min="2" max="2" width="25.7109375" customWidth="1"/>
    <col min="3" max="3" width="21.85546875" customWidth="1"/>
    <col min="4" max="4" width="22.5703125" customWidth="1"/>
    <col min="5" max="5" width="19.42578125" customWidth="1"/>
    <col min="6" max="6" width="25.85546875" customWidth="1"/>
    <col min="7" max="7" width="16.7109375" customWidth="1"/>
    <col min="8" max="8" width="12.28515625" customWidth="1"/>
  </cols>
  <sheetData>
    <row r="1" spans="1:12" ht="18">
      <c r="A1" s="1223" t="s">
        <v>0</v>
      </c>
      <c r="B1" s="1223"/>
      <c r="C1" s="1223"/>
      <c r="D1" s="1223"/>
      <c r="E1" s="1223"/>
      <c r="F1" s="201" t="s">
        <v>548</v>
      </c>
      <c r="G1" s="190"/>
      <c r="H1" s="190"/>
      <c r="I1" s="190"/>
      <c r="J1" s="190"/>
      <c r="K1" s="190"/>
      <c r="L1" s="190"/>
    </row>
    <row r="2" spans="1:12" ht="21">
      <c r="A2" s="1224" t="s">
        <v>655</v>
      </c>
      <c r="B2" s="1224"/>
      <c r="C2" s="1224"/>
      <c r="D2" s="1224"/>
      <c r="E2" s="1224"/>
      <c r="F2" s="1224"/>
      <c r="G2" s="191"/>
      <c r="H2" s="191"/>
      <c r="I2" s="191"/>
      <c r="J2" s="191"/>
      <c r="K2" s="191"/>
      <c r="L2" s="191"/>
    </row>
    <row r="3" spans="1:12">
      <c r="A3" s="132"/>
      <c r="B3" s="132"/>
      <c r="C3" s="132"/>
      <c r="D3" s="132"/>
      <c r="E3" s="132"/>
      <c r="F3" s="132"/>
    </row>
    <row r="4" spans="1:12" ht="18.75">
      <c r="A4" s="1437" t="s">
        <v>547</v>
      </c>
      <c r="B4" s="1437"/>
      <c r="C4" s="1437"/>
      <c r="D4" s="1437"/>
      <c r="E4" s="1437"/>
      <c r="F4" s="1437"/>
      <c r="G4" s="1437"/>
    </row>
    <row r="5" spans="1:12" ht="18.75">
      <c r="A5" s="174" t="s">
        <v>957</v>
      </c>
      <c r="B5" s="202"/>
      <c r="C5" s="202"/>
      <c r="D5" s="202"/>
      <c r="E5" s="202"/>
      <c r="F5" s="202"/>
      <c r="G5" s="202"/>
    </row>
    <row r="6" spans="1:12" ht="31.5">
      <c r="A6" s="203"/>
      <c r="B6" s="204" t="s">
        <v>332</v>
      </c>
      <c r="C6" s="204" t="s">
        <v>333</v>
      </c>
      <c r="D6" s="204" t="s">
        <v>334</v>
      </c>
      <c r="E6" s="205"/>
      <c r="F6" s="205"/>
    </row>
    <row r="7" spans="1:12" ht="25.5">
      <c r="A7" s="206" t="s">
        <v>335</v>
      </c>
      <c r="B7" s="398" t="s">
        <v>880</v>
      </c>
      <c r="C7" s="398" t="s">
        <v>881</v>
      </c>
      <c r="D7" s="398" t="s">
        <v>882</v>
      </c>
      <c r="E7" s="205"/>
      <c r="F7" s="205"/>
    </row>
    <row r="8" spans="1:12" ht="33.75" customHeight="1">
      <c r="A8" s="206" t="s">
        <v>336</v>
      </c>
      <c r="B8" s="398" t="s">
        <v>883</v>
      </c>
      <c r="C8" s="398" t="s">
        <v>884</v>
      </c>
      <c r="D8" s="398" t="s">
        <v>882</v>
      </c>
      <c r="E8" s="205"/>
      <c r="F8" s="205"/>
    </row>
    <row r="9" spans="1:12" ht="13.5" customHeight="1">
      <c r="A9" s="206" t="s">
        <v>337</v>
      </c>
      <c r="B9" s="398"/>
      <c r="C9" s="398"/>
      <c r="D9" s="398"/>
      <c r="E9" s="205"/>
      <c r="F9" s="205"/>
    </row>
    <row r="10" spans="1:12" ht="13.5" customHeight="1">
      <c r="A10" s="207" t="s">
        <v>338</v>
      </c>
      <c r="B10" s="398"/>
      <c r="C10" s="398"/>
      <c r="D10" s="398"/>
      <c r="E10" s="205"/>
      <c r="F10" s="205"/>
    </row>
    <row r="11" spans="1:12" ht="13.5" customHeight="1">
      <c r="A11" s="207" t="s">
        <v>339</v>
      </c>
      <c r="B11" s="398" t="s">
        <v>885</v>
      </c>
      <c r="C11" s="398"/>
      <c r="D11" s="398"/>
      <c r="E11" s="205"/>
      <c r="F11" s="205"/>
    </row>
    <row r="12" spans="1:12" ht="13.5" customHeight="1">
      <c r="A12" s="207" t="s">
        <v>340</v>
      </c>
      <c r="B12" s="398"/>
      <c r="C12" s="398"/>
      <c r="D12" s="398"/>
      <c r="E12" s="205"/>
      <c r="F12" s="205"/>
    </row>
    <row r="13" spans="1:12" ht="13.5" customHeight="1">
      <c r="A13" s="207" t="s">
        <v>341</v>
      </c>
      <c r="B13" s="398" t="s">
        <v>886</v>
      </c>
      <c r="C13" s="398"/>
      <c r="D13" s="398"/>
      <c r="E13" s="205"/>
      <c r="F13" s="205"/>
    </row>
    <row r="14" spans="1:12" ht="16.5" customHeight="1">
      <c r="A14" s="207" t="s">
        <v>342</v>
      </c>
      <c r="B14" s="398" t="s">
        <v>887</v>
      </c>
      <c r="C14" s="398"/>
      <c r="D14" s="398"/>
      <c r="E14" s="205"/>
      <c r="F14" s="205"/>
    </row>
    <row r="15" spans="1:12" ht="13.5" customHeight="1">
      <c r="A15" s="207" t="s">
        <v>343</v>
      </c>
      <c r="B15" s="398"/>
      <c r="C15" s="398"/>
      <c r="D15" s="398"/>
      <c r="E15" s="205"/>
      <c r="F15" s="205"/>
    </row>
    <row r="16" spans="1:12" ht="13.5" customHeight="1">
      <c r="A16" s="207" t="s">
        <v>344</v>
      </c>
      <c r="B16" s="398"/>
      <c r="C16" s="398"/>
      <c r="D16" s="398"/>
      <c r="E16" s="205"/>
      <c r="F16" s="205"/>
    </row>
    <row r="17" spans="1:8" ht="12.75" customHeight="1">
      <c r="A17" s="207" t="s">
        <v>345</v>
      </c>
      <c r="B17" s="399" t="s">
        <v>887</v>
      </c>
      <c r="C17" s="398"/>
      <c r="D17" s="398"/>
      <c r="E17" s="205"/>
      <c r="F17" s="205"/>
    </row>
    <row r="18" spans="1:8" ht="13.5" customHeight="1">
      <c r="A18" s="208"/>
      <c r="B18" s="209"/>
      <c r="C18" s="209"/>
      <c r="D18" s="209"/>
      <c r="E18" s="205"/>
      <c r="F18" s="205"/>
    </row>
    <row r="19" spans="1:8" ht="13.5" customHeight="1">
      <c r="A19" s="1438" t="s">
        <v>346</v>
      </c>
      <c r="B19" s="1438"/>
      <c r="C19" s="1438"/>
      <c r="D19" s="1438"/>
      <c r="E19" s="1438"/>
      <c r="F19" s="1438"/>
      <c r="G19" s="1438"/>
    </row>
    <row r="20" spans="1:8" ht="15">
      <c r="A20" s="500"/>
      <c r="B20" s="500"/>
      <c r="C20" s="500"/>
      <c r="D20" s="500"/>
      <c r="E20" s="1439" t="s">
        <v>1015</v>
      </c>
      <c r="F20" s="1439"/>
      <c r="G20" s="1440"/>
    </row>
    <row r="21" spans="1:8" ht="46.15" customHeight="1">
      <c r="A21" s="501" t="s">
        <v>436</v>
      </c>
      <c r="B21" s="501" t="s">
        <v>3</v>
      </c>
      <c r="C21" s="502" t="s">
        <v>347</v>
      </c>
      <c r="D21" s="503" t="s">
        <v>348</v>
      </c>
      <c r="E21" s="501" t="s">
        <v>349</v>
      </c>
      <c r="F21" s="501" t="s">
        <v>350</v>
      </c>
      <c r="G21" s="1434" t="s">
        <v>75</v>
      </c>
      <c r="H21" s="1434"/>
    </row>
    <row r="22" spans="1:8" ht="15">
      <c r="A22" s="504" t="s">
        <v>351</v>
      </c>
      <c r="B22" s="504"/>
      <c r="C22" s="504"/>
      <c r="D22" s="505"/>
      <c r="E22" s="506"/>
      <c r="F22" s="506"/>
      <c r="G22" s="1432"/>
      <c r="H22" s="1433"/>
    </row>
    <row r="23" spans="1:8" ht="15">
      <c r="A23" s="504" t="s">
        <v>352</v>
      </c>
      <c r="B23" s="504"/>
      <c r="C23" s="504"/>
      <c r="D23" s="505"/>
      <c r="E23" s="506"/>
      <c r="F23" s="506"/>
      <c r="G23" s="1432"/>
      <c r="H23" s="1433"/>
    </row>
    <row r="24" spans="1:8" ht="15">
      <c r="A24" s="504" t="s">
        <v>353</v>
      </c>
      <c r="B24" s="504"/>
      <c r="C24" s="507"/>
      <c r="D24" s="505"/>
      <c r="E24" s="506"/>
      <c r="F24" s="506"/>
      <c r="G24" s="1432"/>
      <c r="H24" s="1433"/>
    </row>
    <row r="25" spans="1:8" ht="26.25">
      <c r="A25" s="504" t="s">
        <v>354</v>
      </c>
      <c r="B25" s="510" t="s">
        <v>842</v>
      </c>
      <c r="C25" s="513">
        <v>1</v>
      </c>
      <c r="D25" s="514" t="s">
        <v>924</v>
      </c>
      <c r="E25" s="515" t="s">
        <v>925</v>
      </c>
      <c r="F25" s="515" t="s">
        <v>926</v>
      </c>
      <c r="G25" s="1435" t="s">
        <v>982</v>
      </c>
      <c r="H25" s="1436"/>
    </row>
    <row r="26" spans="1:8" ht="32.25" customHeight="1">
      <c r="A26" s="504" t="s">
        <v>355</v>
      </c>
      <c r="B26" s="509"/>
      <c r="C26" s="516"/>
      <c r="D26" s="511"/>
      <c r="E26" s="512"/>
      <c r="F26" s="512"/>
      <c r="G26" s="1432"/>
      <c r="H26" s="1433"/>
    </row>
    <row r="27" spans="1:8" ht="15">
      <c r="A27" s="504" t="s">
        <v>356</v>
      </c>
      <c r="B27" s="504"/>
      <c r="C27" s="507"/>
      <c r="D27" s="505"/>
      <c r="E27" s="506"/>
      <c r="F27" s="506"/>
      <c r="G27" s="1432"/>
      <c r="H27" s="1433"/>
    </row>
    <row r="28" spans="1:8" ht="15">
      <c r="A28" s="504" t="s">
        <v>357</v>
      </c>
      <c r="B28" s="504"/>
      <c r="C28" s="507"/>
      <c r="D28" s="505"/>
      <c r="E28" s="506"/>
      <c r="F28" s="506"/>
      <c r="G28" s="1432"/>
      <c r="H28" s="1433"/>
    </row>
    <row r="29" spans="1:8" ht="15">
      <c r="A29" s="504" t="s">
        <v>358</v>
      </c>
      <c r="B29" s="504"/>
      <c r="C29" s="504"/>
      <c r="D29" s="505"/>
      <c r="E29" s="506"/>
      <c r="F29" s="506"/>
      <c r="G29" s="1432"/>
      <c r="H29" s="1433"/>
    </row>
    <row r="30" spans="1:8" ht="15">
      <c r="A30" s="504" t="s">
        <v>359</v>
      </c>
      <c r="B30" s="504"/>
      <c r="C30" s="504"/>
      <c r="D30" s="505"/>
      <c r="E30" s="506"/>
      <c r="F30" s="506"/>
      <c r="G30" s="1432"/>
      <c r="H30" s="1433"/>
    </row>
    <row r="31" spans="1:8" ht="15">
      <c r="A31" s="504" t="s">
        <v>360</v>
      </c>
      <c r="B31" s="504"/>
      <c r="C31" s="504"/>
      <c r="D31" s="505"/>
      <c r="E31" s="506"/>
      <c r="F31" s="506"/>
      <c r="G31" s="1432"/>
      <c r="H31" s="1433"/>
    </row>
    <row r="32" spans="1:8" ht="15">
      <c r="A32" s="504" t="s">
        <v>361</v>
      </c>
      <c r="B32" s="504"/>
      <c r="C32" s="504"/>
      <c r="D32" s="505"/>
      <c r="E32" s="506"/>
      <c r="F32" s="506"/>
      <c r="G32" s="1432"/>
      <c r="H32" s="1433"/>
    </row>
    <row r="33" spans="1:13" ht="15">
      <c r="A33" s="504" t="s">
        <v>362</v>
      </c>
      <c r="B33" s="504"/>
      <c r="C33" s="504"/>
      <c r="D33" s="505"/>
      <c r="E33" s="506"/>
      <c r="F33" s="506"/>
      <c r="G33" s="1432"/>
      <c r="H33" s="1433"/>
    </row>
    <row r="34" spans="1:13" ht="15">
      <c r="A34" s="504" t="s">
        <v>363</v>
      </c>
      <c r="B34" s="504"/>
      <c r="C34" s="504"/>
      <c r="D34" s="505"/>
      <c r="E34" s="506"/>
      <c r="F34" s="506"/>
      <c r="G34" s="1432"/>
      <c r="H34" s="1433"/>
    </row>
    <row r="35" spans="1:13" ht="15">
      <c r="A35" s="504" t="s">
        <v>364</v>
      </c>
      <c r="B35" s="504"/>
      <c r="C35" s="504"/>
      <c r="D35" s="505"/>
      <c r="E35" s="506"/>
      <c r="F35" s="506"/>
      <c r="G35" s="1432"/>
      <c r="H35" s="1433"/>
    </row>
    <row r="36" spans="1:13" ht="15">
      <c r="A36" s="504" t="s">
        <v>365</v>
      </c>
      <c r="B36" s="504"/>
      <c r="C36" s="504"/>
      <c r="D36" s="505"/>
      <c r="E36" s="506"/>
      <c r="F36" s="506"/>
      <c r="G36" s="1432"/>
      <c r="H36" s="1433"/>
    </row>
    <row r="37" spans="1:13" ht="63.75" customHeight="1">
      <c r="A37" s="504" t="s">
        <v>366</v>
      </c>
      <c r="B37" s="509" t="s">
        <v>927</v>
      </c>
      <c r="C37" s="510">
        <v>2</v>
      </c>
      <c r="D37" s="511" t="s">
        <v>928</v>
      </c>
      <c r="E37" s="512" t="s">
        <v>929</v>
      </c>
      <c r="F37" s="512" t="s">
        <v>930</v>
      </c>
      <c r="G37" s="1441" t="s">
        <v>1004</v>
      </c>
      <c r="H37" s="1442"/>
    </row>
    <row r="38" spans="1:13" ht="35.25" customHeight="1">
      <c r="A38" s="1443" t="s">
        <v>44</v>
      </c>
      <c r="B38" s="509" t="s">
        <v>829</v>
      </c>
      <c r="C38" s="510">
        <v>2</v>
      </c>
      <c r="D38" s="511" t="s">
        <v>931</v>
      </c>
      <c r="E38" s="512" t="s">
        <v>925</v>
      </c>
      <c r="F38" s="512" t="s">
        <v>926</v>
      </c>
      <c r="G38" s="1441" t="s">
        <v>983</v>
      </c>
      <c r="H38" s="1442"/>
    </row>
    <row r="39" spans="1:13" ht="27.75" customHeight="1">
      <c r="A39" s="1444"/>
      <c r="B39" s="509" t="s">
        <v>830</v>
      </c>
      <c r="C39" s="510">
        <v>1</v>
      </c>
      <c r="D39" s="511" t="s">
        <v>932</v>
      </c>
      <c r="E39" s="512" t="s">
        <v>925</v>
      </c>
      <c r="F39" s="512" t="s">
        <v>926</v>
      </c>
      <c r="G39" s="1441" t="s">
        <v>984</v>
      </c>
      <c r="H39" s="1442"/>
    </row>
    <row r="40" spans="1:13" ht="28.5" customHeight="1">
      <c r="A40" s="1444"/>
      <c r="B40" s="509" t="s">
        <v>831</v>
      </c>
      <c r="C40" s="510">
        <v>1</v>
      </c>
      <c r="D40" s="511" t="s">
        <v>933</v>
      </c>
      <c r="E40" s="512" t="s">
        <v>925</v>
      </c>
      <c r="F40" s="512" t="s">
        <v>926</v>
      </c>
      <c r="G40" s="1441" t="s">
        <v>985</v>
      </c>
      <c r="H40" s="1442"/>
    </row>
    <row r="41" spans="1:13" ht="49.5" customHeight="1">
      <c r="A41" s="1444"/>
      <c r="B41" s="509" t="s">
        <v>832</v>
      </c>
      <c r="C41" s="510">
        <v>2</v>
      </c>
      <c r="D41" s="511" t="s">
        <v>934</v>
      </c>
      <c r="E41" s="512" t="s">
        <v>935</v>
      </c>
      <c r="F41" s="512" t="s">
        <v>936</v>
      </c>
      <c r="G41" s="1441" t="s">
        <v>1005</v>
      </c>
      <c r="H41" s="1442"/>
    </row>
    <row r="42" spans="1:13" s="178" customFormat="1" ht="39" customHeight="1">
      <c r="A42" s="1444"/>
      <c r="B42" s="509" t="s">
        <v>833</v>
      </c>
      <c r="C42" s="510">
        <v>1</v>
      </c>
      <c r="D42" s="511" t="s">
        <v>937</v>
      </c>
      <c r="E42" s="512" t="s">
        <v>935</v>
      </c>
      <c r="F42" s="512" t="s">
        <v>936</v>
      </c>
      <c r="G42" s="1441" t="s">
        <v>1006</v>
      </c>
      <c r="H42" s="1442"/>
      <c r="M42" s="188"/>
    </row>
    <row r="43" spans="1:13" s="178" customFormat="1" ht="45" customHeight="1">
      <c r="A43" s="1444"/>
      <c r="B43" s="509" t="s">
        <v>938</v>
      </c>
      <c r="C43" s="510">
        <v>1</v>
      </c>
      <c r="D43" s="511" t="s">
        <v>934</v>
      </c>
      <c r="E43" s="512" t="s">
        <v>935</v>
      </c>
      <c r="F43" s="512" t="s">
        <v>936</v>
      </c>
      <c r="G43" s="1441" t="s">
        <v>1007</v>
      </c>
      <c r="H43" s="1442"/>
      <c r="M43" s="188"/>
    </row>
    <row r="44" spans="1:13" s="178" customFormat="1" ht="28.5" customHeight="1">
      <c r="A44" s="1444"/>
      <c r="B44" s="509" t="s">
        <v>939</v>
      </c>
      <c r="C44" s="510">
        <v>3</v>
      </c>
      <c r="D44" s="511" t="s">
        <v>940</v>
      </c>
      <c r="E44" s="512" t="s">
        <v>925</v>
      </c>
      <c r="F44" s="512" t="s">
        <v>926</v>
      </c>
      <c r="G44" s="1441" t="s">
        <v>986</v>
      </c>
      <c r="H44" s="1442"/>
      <c r="M44" s="188"/>
    </row>
    <row r="45" spans="1:13" ht="30" customHeight="1">
      <c r="A45" s="1444"/>
      <c r="B45" s="509" t="s">
        <v>941</v>
      </c>
      <c r="C45" s="510">
        <v>2</v>
      </c>
      <c r="D45" s="511" t="s">
        <v>942</v>
      </c>
      <c r="E45" s="512" t="s">
        <v>925</v>
      </c>
      <c r="F45" s="512" t="s">
        <v>926</v>
      </c>
      <c r="G45" s="1441" t="s">
        <v>987</v>
      </c>
      <c r="H45" s="1442"/>
    </row>
    <row r="46" spans="1:13" ht="26.25" customHeight="1">
      <c r="A46" s="1444"/>
      <c r="B46" s="509" t="s">
        <v>943</v>
      </c>
      <c r="C46" s="510">
        <v>1</v>
      </c>
      <c r="D46" s="511" t="s">
        <v>944</v>
      </c>
      <c r="E46" s="512" t="s">
        <v>925</v>
      </c>
      <c r="F46" s="512" t="s">
        <v>926</v>
      </c>
      <c r="G46" s="1441" t="s">
        <v>988</v>
      </c>
      <c r="H46" s="1442"/>
    </row>
    <row r="47" spans="1:13" ht="15">
      <c r="A47" s="1444"/>
      <c r="B47" s="509" t="s">
        <v>841</v>
      </c>
      <c r="C47" s="510">
        <v>1</v>
      </c>
      <c r="D47" s="511" t="s">
        <v>933</v>
      </c>
      <c r="E47" s="512" t="s">
        <v>945</v>
      </c>
      <c r="F47" s="512" t="s">
        <v>926</v>
      </c>
      <c r="G47" s="1446" t="s">
        <v>989</v>
      </c>
      <c r="H47" s="1447"/>
    </row>
    <row r="48" spans="1:13" ht="28.5" customHeight="1">
      <c r="A48" s="1444"/>
      <c r="B48" s="509" t="s">
        <v>844</v>
      </c>
      <c r="C48" s="510">
        <v>1</v>
      </c>
      <c r="D48" s="511" t="s">
        <v>946</v>
      </c>
      <c r="E48" s="512" t="s">
        <v>935</v>
      </c>
      <c r="F48" s="512" t="s">
        <v>936</v>
      </c>
      <c r="G48" s="1441" t="s">
        <v>1008</v>
      </c>
      <c r="H48" s="1442"/>
    </row>
    <row r="49" spans="1:10" ht="27.75" customHeight="1">
      <c r="A49" s="1445"/>
      <c r="B49" s="509" t="s">
        <v>947</v>
      </c>
      <c r="C49" s="510">
        <v>1</v>
      </c>
      <c r="D49" s="511" t="s">
        <v>933</v>
      </c>
      <c r="E49" s="512" t="s">
        <v>935</v>
      </c>
      <c r="F49" s="512" t="s">
        <v>936</v>
      </c>
      <c r="G49" s="1441" t="s">
        <v>1009</v>
      </c>
      <c r="H49" s="1442"/>
    </row>
    <row r="50" spans="1:10" ht="15">
      <c r="A50" s="508" t="s">
        <v>15</v>
      </c>
      <c r="B50" s="504"/>
      <c r="C50" s="508">
        <v>19</v>
      </c>
      <c r="D50" s="505"/>
      <c r="E50" s="506"/>
      <c r="F50" s="506"/>
      <c r="G50" s="1432"/>
      <c r="H50" s="1433"/>
    </row>
    <row r="53" spans="1:10" s="652" customFormat="1"/>
    <row r="54" spans="1:10" s="652" customFormat="1"/>
    <row r="55" spans="1:10" ht="12.75" customHeight="1">
      <c r="C55" s="374"/>
      <c r="D55" s="1086" t="s">
        <v>1065</v>
      </c>
      <c r="E55" s="1086"/>
      <c r="F55" s="1086"/>
      <c r="G55" s="1086"/>
      <c r="H55" s="1086"/>
      <c r="I55" s="1086"/>
      <c r="J55" s="1086"/>
    </row>
    <row r="56" spans="1:10" ht="12.75" customHeight="1">
      <c r="C56" s="374"/>
      <c r="D56" s="1086"/>
      <c r="E56" s="1086"/>
      <c r="F56" s="1086"/>
      <c r="G56" s="1086"/>
      <c r="H56" s="1086"/>
      <c r="I56" s="1086"/>
      <c r="J56" s="1086"/>
    </row>
    <row r="57" spans="1:10" ht="12.75" customHeight="1">
      <c r="C57" s="374"/>
      <c r="D57" s="1086"/>
      <c r="E57" s="1086"/>
      <c r="F57" s="1086"/>
      <c r="G57" s="1086"/>
      <c r="H57" s="1086"/>
      <c r="I57" s="1086"/>
      <c r="J57" s="1086"/>
    </row>
    <row r="58" spans="1:10" ht="12.75" customHeight="1">
      <c r="C58" s="374"/>
      <c r="D58" s="1086"/>
      <c r="E58" s="1086"/>
      <c r="F58" s="1086"/>
      <c r="G58" s="1086"/>
      <c r="H58" s="1086"/>
      <c r="I58" s="1086"/>
      <c r="J58" s="1086"/>
    </row>
    <row r="59" spans="1:10">
      <c r="D59" s="1086"/>
      <c r="E59" s="1086"/>
      <c r="F59" s="1086"/>
      <c r="G59" s="1086"/>
      <c r="H59" s="1086"/>
      <c r="I59" s="1086"/>
      <c r="J59" s="1086"/>
    </row>
    <row r="60" spans="1:10">
      <c r="D60" s="1086"/>
      <c r="E60" s="1086"/>
      <c r="F60" s="1086"/>
      <c r="G60" s="1086"/>
      <c r="H60" s="1086"/>
      <c r="I60" s="1086"/>
      <c r="J60" s="1086"/>
    </row>
    <row r="61" spans="1:10">
      <c r="D61" s="1086"/>
      <c r="E61" s="1086"/>
      <c r="F61" s="1086"/>
      <c r="G61" s="1086"/>
      <c r="H61" s="1086"/>
      <c r="I61" s="1086"/>
      <c r="J61" s="1086"/>
    </row>
  </sheetData>
  <mergeCells count="37">
    <mergeCell ref="D55:J61"/>
    <mergeCell ref="G50:H50"/>
    <mergeCell ref="G45:H45"/>
    <mergeCell ref="G46:H46"/>
    <mergeCell ref="G47:H47"/>
    <mergeCell ref="G48:H48"/>
    <mergeCell ref="G49:H49"/>
    <mergeCell ref="G36:H36"/>
    <mergeCell ref="G37:H37"/>
    <mergeCell ref="G38:H38"/>
    <mergeCell ref="G39:H39"/>
    <mergeCell ref="A38:A49"/>
    <mergeCell ref="G40:H40"/>
    <mergeCell ref="G41:H41"/>
    <mergeCell ref="G42:H42"/>
    <mergeCell ref="G43:H43"/>
    <mergeCell ref="G44:H44"/>
    <mergeCell ref="G31:H31"/>
    <mergeCell ref="G32:H32"/>
    <mergeCell ref="G33:H33"/>
    <mergeCell ref="G34:H34"/>
    <mergeCell ref="G35:H35"/>
    <mergeCell ref="A1:E1"/>
    <mergeCell ref="A2:F2"/>
    <mergeCell ref="A4:G4"/>
    <mergeCell ref="A19:G19"/>
    <mergeCell ref="E20:G20"/>
    <mergeCell ref="G21:H21"/>
    <mergeCell ref="G22:H22"/>
    <mergeCell ref="G23:H23"/>
    <mergeCell ref="G24:H24"/>
    <mergeCell ref="G25:H25"/>
    <mergeCell ref="G26:H26"/>
    <mergeCell ref="G27:H27"/>
    <mergeCell ref="G28:H28"/>
    <mergeCell ref="G29:H29"/>
    <mergeCell ref="G30:H30"/>
  </mergeCells>
  <hyperlinks>
    <hyperlink ref="B13" r:id="rId1"/>
  </hyperlinks>
  <printOptions horizontalCentered="1"/>
  <pageMargins left="0.70866141732283472" right="0.70866141732283472" top="0.23622047244094491" bottom="0" header="0.31496062992125984" footer="0.31496062992125984"/>
  <pageSetup paperSize="5" scale="49" orientation="landscape" r:id="rId2"/>
</worksheet>
</file>

<file path=xl/worksheets/sheet54.xml><?xml version="1.0" encoding="utf-8"?>
<worksheet xmlns="http://schemas.openxmlformats.org/spreadsheetml/2006/main" xmlns:r="http://schemas.openxmlformats.org/officeDocument/2006/relationships">
  <sheetPr>
    <pageSetUpPr fitToPage="1"/>
  </sheetPr>
  <dimension ref="A2:M13"/>
  <sheetViews>
    <sheetView view="pageBreakPreview" zoomScale="90" zoomScaleSheetLayoutView="90" workbookViewId="0">
      <selection activeCell="F20" sqref="F20"/>
    </sheetView>
  </sheetViews>
  <sheetFormatPr defaultRowHeight="12.75"/>
  <sheetData>
    <row r="2" spans="1:13">
      <c r="A2" s="14"/>
    </row>
    <row r="4" spans="1:13" ht="12.75" customHeight="1">
      <c r="A4" s="1448" t="s">
        <v>724</v>
      </c>
      <c r="B4" s="1448"/>
      <c r="C4" s="1448"/>
      <c r="D4" s="1448"/>
      <c r="E4" s="1448"/>
      <c r="F4" s="1448"/>
      <c r="G4" s="1448"/>
      <c r="H4" s="1448"/>
      <c r="I4" s="1448"/>
      <c r="J4" s="1448"/>
      <c r="K4" s="1448"/>
      <c r="L4" s="1448"/>
      <c r="M4" s="1448"/>
    </row>
    <row r="5" spans="1:13" ht="12.75" customHeight="1">
      <c r="A5" s="1448"/>
      <c r="B5" s="1448"/>
      <c r="C5" s="1448"/>
      <c r="D5" s="1448"/>
      <c r="E5" s="1448"/>
      <c r="F5" s="1448"/>
      <c r="G5" s="1448"/>
      <c r="H5" s="1448"/>
      <c r="I5" s="1448"/>
      <c r="J5" s="1448"/>
      <c r="K5" s="1448"/>
      <c r="L5" s="1448"/>
      <c r="M5" s="1448"/>
    </row>
    <row r="6" spans="1:13" ht="12.75" customHeight="1">
      <c r="A6" s="1448"/>
      <c r="B6" s="1448"/>
      <c r="C6" s="1448"/>
      <c r="D6" s="1448"/>
      <c r="E6" s="1448"/>
      <c r="F6" s="1448"/>
      <c r="G6" s="1448"/>
      <c r="H6" s="1448"/>
      <c r="I6" s="1448"/>
      <c r="J6" s="1448"/>
      <c r="K6" s="1448"/>
      <c r="L6" s="1448"/>
      <c r="M6" s="1448"/>
    </row>
    <row r="7" spans="1:13" ht="12.75" customHeight="1">
      <c r="A7" s="1448"/>
      <c r="B7" s="1448"/>
      <c r="C7" s="1448"/>
      <c r="D7" s="1448"/>
      <c r="E7" s="1448"/>
      <c r="F7" s="1448"/>
      <c r="G7" s="1448"/>
      <c r="H7" s="1448"/>
      <c r="I7" s="1448"/>
      <c r="J7" s="1448"/>
      <c r="K7" s="1448"/>
      <c r="L7" s="1448"/>
      <c r="M7" s="1448"/>
    </row>
    <row r="8" spans="1:13" ht="12.75" customHeight="1">
      <c r="A8" s="1448"/>
      <c r="B8" s="1448"/>
      <c r="C8" s="1448"/>
      <c r="D8" s="1448"/>
      <c r="E8" s="1448"/>
      <c r="F8" s="1448"/>
      <c r="G8" s="1448"/>
      <c r="H8" s="1448"/>
      <c r="I8" s="1448"/>
      <c r="J8" s="1448"/>
      <c r="K8" s="1448"/>
      <c r="L8" s="1448"/>
      <c r="M8" s="1448"/>
    </row>
    <row r="9" spans="1:13" ht="12.75" customHeight="1">
      <c r="A9" s="1448"/>
      <c r="B9" s="1448"/>
      <c r="C9" s="1448"/>
      <c r="D9" s="1448"/>
      <c r="E9" s="1448"/>
      <c r="F9" s="1448"/>
      <c r="G9" s="1448"/>
      <c r="H9" s="1448"/>
      <c r="I9" s="1448"/>
      <c r="J9" s="1448"/>
      <c r="K9" s="1448"/>
      <c r="L9" s="1448"/>
      <c r="M9" s="1448"/>
    </row>
    <row r="10" spans="1:13" ht="12.75" customHeight="1">
      <c r="A10" s="1448"/>
      <c r="B10" s="1448"/>
      <c r="C10" s="1448"/>
      <c r="D10" s="1448"/>
      <c r="E10" s="1448"/>
      <c r="F10" s="1448"/>
      <c r="G10" s="1448"/>
      <c r="H10" s="1448"/>
      <c r="I10" s="1448"/>
      <c r="J10" s="1448"/>
      <c r="K10" s="1448"/>
      <c r="L10" s="1448"/>
      <c r="M10" s="1448"/>
    </row>
    <row r="11" spans="1:13" ht="12.75" customHeight="1">
      <c r="A11" s="1448"/>
      <c r="B11" s="1448"/>
      <c r="C11" s="1448"/>
      <c r="D11" s="1448"/>
      <c r="E11" s="1448"/>
      <c r="F11" s="1448"/>
      <c r="G11" s="1448"/>
      <c r="H11" s="1448"/>
      <c r="I11" s="1448"/>
      <c r="J11" s="1448"/>
      <c r="K11" s="1448"/>
      <c r="L11" s="1448"/>
      <c r="M11" s="1448"/>
    </row>
    <row r="12" spans="1:13" ht="12.75" customHeight="1">
      <c r="A12" s="1448"/>
      <c r="B12" s="1448"/>
      <c r="C12" s="1448"/>
      <c r="D12" s="1448"/>
      <c r="E12" s="1448"/>
      <c r="F12" s="1448"/>
      <c r="G12" s="1448"/>
      <c r="H12" s="1448"/>
      <c r="I12" s="1448"/>
      <c r="J12" s="1448"/>
      <c r="K12" s="1448"/>
      <c r="L12" s="1448"/>
      <c r="M12" s="1448"/>
    </row>
    <row r="13" spans="1:13" ht="12.75" customHeight="1">
      <c r="A13" s="1448"/>
      <c r="B13" s="1448"/>
      <c r="C13" s="1448"/>
      <c r="D13" s="1448"/>
      <c r="E13" s="1448"/>
      <c r="F13" s="1448"/>
      <c r="G13" s="1448"/>
      <c r="H13" s="1448"/>
      <c r="I13" s="1448"/>
      <c r="J13" s="1448"/>
      <c r="K13" s="1448"/>
      <c r="L13" s="1448"/>
      <c r="M13" s="1448"/>
    </row>
  </sheetData>
  <mergeCells count="1">
    <mergeCell ref="A4:M13"/>
  </mergeCells>
  <printOptions horizontalCentered="1"/>
  <pageMargins left="0.70866141732283472" right="0.70866141732283472" top="0.23622047244094491" bottom="0" header="0.31496062992125984" footer="0.31496062992125984"/>
  <pageSetup paperSize="5" orientation="landscape" r:id="rId1"/>
</worksheet>
</file>

<file path=xl/worksheets/sheet55.xml><?xml version="1.0" encoding="utf-8"?>
<worksheet xmlns="http://schemas.openxmlformats.org/spreadsheetml/2006/main" xmlns:r="http://schemas.openxmlformats.org/officeDocument/2006/relationships">
  <sheetPr>
    <pageSetUpPr fitToPage="1"/>
  </sheetPr>
  <dimension ref="A1:T35"/>
  <sheetViews>
    <sheetView view="pageBreakPreview" zoomScaleNormal="90" zoomScaleSheetLayoutView="100" workbookViewId="0">
      <selection activeCell="H28" sqref="H28:N34"/>
    </sheetView>
  </sheetViews>
  <sheetFormatPr defaultColWidth="9.140625" defaultRowHeight="14.25"/>
  <cols>
    <col min="1" max="1" width="4.7109375" style="43" customWidth="1"/>
    <col min="2" max="2" width="16.85546875" style="43" customWidth="1"/>
    <col min="3" max="3" width="11.7109375" style="43" customWidth="1"/>
    <col min="4" max="4" width="12" style="43" customWidth="1"/>
    <col min="5" max="5" width="12.140625" style="43" customWidth="1"/>
    <col min="6" max="6" width="17.42578125" style="43" customWidth="1"/>
    <col min="7" max="7" width="12.42578125" style="43" customWidth="1"/>
    <col min="8" max="8" width="16" style="43" customWidth="1"/>
    <col min="9" max="9" width="12.7109375" style="43" customWidth="1"/>
    <col min="10" max="10" width="15" style="43" customWidth="1"/>
    <col min="11" max="11" width="16" style="43" customWidth="1"/>
    <col min="12" max="12" width="11.85546875" style="43" customWidth="1"/>
    <col min="13" max="16384" width="9.140625" style="43"/>
  </cols>
  <sheetData>
    <row r="1" spans="1:20" ht="15" customHeight="1">
      <c r="C1" s="1080"/>
      <c r="D1" s="1080"/>
      <c r="E1" s="1080"/>
      <c r="F1" s="1080"/>
      <c r="G1" s="1080"/>
      <c r="H1" s="1080"/>
      <c r="I1" s="135"/>
      <c r="J1" s="1399" t="s">
        <v>549</v>
      </c>
      <c r="K1" s="1399"/>
    </row>
    <row r="2" spans="1:20" s="48" customFormat="1" ht="19.5" customHeight="1">
      <c r="A2" s="1455" t="s">
        <v>0</v>
      </c>
      <c r="B2" s="1455"/>
      <c r="C2" s="1455"/>
      <c r="D2" s="1455"/>
      <c r="E2" s="1455"/>
      <c r="F2" s="1455"/>
      <c r="G2" s="1455"/>
      <c r="H2" s="1455"/>
      <c r="I2" s="1455"/>
      <c r="J2" s="1455"/>
      <c r="K2" s="1455"/>
    </row>
    <row r="3" spans="1:20" s="48" customFormat="1" ht="19.5" customHeight="1">
      <c r="A3" s="1454" t="s">
        <v>655</v>
      </c>
      <c r="B3" s="1454"/>
      <c r="C3" s="1454"/>
      <c r="D3" s="1454"/>
      <c r="E3" s="1454"/>
      <c r="F3" s="1454"/>
      <c r="G3" s="1454"/>
      <c r="H3" s="1454"/>
      <c r="I3" s="1454"/>
      <c r="J3" s="1454"/>
      <c r="K3" s="1454"/>
    </row>
    <row r="4" spans="1:20" s="48" customFormat="1" ht="14.25" customHeight="1">
      <c r="A4" s="56"/>
      <c r="B4" s="56"/>
      <c r="C4" s="56"/>
      <c r="D4" s="56"/>
      <c r="E4" s="56"/>
      <c r="F4" s="56"/>
      <c r="G4" s="56"/>
      <c r="H4" s="56"/>
      <c r="I4" s="56"/>
      <c r="J4" s="56"/>
      <c r="K4" s="56"/>
    </row>
    <row r="5" spans="1:20" s="48" customFormat="1" ht="18" customHeight="1">
      <c r="A5" s="1366" t="s">
        <v>725</v>
      </c>
      <c r="B5" s="1366"/>
      <c r="C5" s="1366"/>
      <c r="D5" s="1366"/>
      <c r="E5" s="1366"/>
      <c r="F5" s="1366"/>
      <c r="G5" s="1366"/>
      <c r="H5" s="1366"/>
      <c r="I5" s="1366"/>
      <c r="J5" s="1366"/>
      <c r="K5" s="1366"/>
    </row>
    <row r="6" spans="1:20" ht="15.75">
      <c r="A6" s="1118" t="s">
        <v>966</v>
      </c>
      <c r="B6" s="1118"/>
      <c r="C6" s="96"/>
      <c r="D6" s="96"/>
      <c r="E6" s="96"/>
      <c r="F6" s="96"/>
      <c r="G6" s="96"/>
      <c r="H6" s="96"/>
      <c r="I6" s="96"/>
      <c r="J6" s="96"/>
      <c r="K6" s="96"/>
    </row>
    <row r="7" spans="1:20" ht="29.25" customHeight="1">
      <c r="A7" s="1450" t="s">
        <v>71</v>
      </c>
      <c r="B7" s="1450" t="s">
        <v>72</v>
      </c>
      <c r="C7" s="1450" t="s">
        <v>73</v>
      </c>
      <c r="D7" s="1450" t="s">
        <v>155</v>
      </c>
      <c r="E7" s="1450"/>
      <c r="F7" s="1450"/>
      <c r="G7" s="1450"/>
      <c r="H7" s="1450"/>
      <c r="I7" s="1451" t="s">
        <v>248</v>
      </c>
      <c r="J7" s="1450" t="s">
        <v>74</v>
      </c>
      <c r="K7" s="1450" t="s">
        <v>495</v>
      </c>
      <c r="L7" s="1449" t="s">
        <v>75</v>
      </c>
      <c r="S7" s="47"/>
      <c r="T7" s="47"/>
    </row>
    <row r="8" spans="1:20" ht="33.75" customHeight="1">
      <c r="A8" s="1450"/>
      <c r="B8" s="1450"/>
      <c r="C8" s="1450"/>
      <c r="D8" s="1450" t="s">
        <v>76</v>
      </c>
      <c r="E8" s="1450" t="s">
        <v>77</v>
      </c>
      <c r="F8" s="1450"/>
      <c r="G8" s="1450"/>
      <c r="H8" s="44" t="s">
        <v>78</v>
      </c>
      <c r="I8" s="1452"/>
      <c r="J8" s="1450"/>
      <c r="K8" s="1450"/>
      <c r="L8" s="1449"/>
    </row>
    <row r="9" spans="1:20" ht="30">
      <c r="A9" s="1450"/>
      <c r="B9" s="1450"/>
      <c r="C9" s="1450"/>
      <c r="D9" s="1450"/>
      <c r="E9" s="44" t="s">
        <v>79</v>
      </c>
      <c r="F9" s="44" t="s">
        <v>80</v>
      </c>
      <c r="G9" s="44" t="s">
        <v>15</v>
      </c>
      <c r="H9" s="44"/>
      <c r="I9" s="1453"/>
      <c r="J9" s="1450"/>
      <c r="K9" s="1450"/>
      <c r="L9" s="1449"/>
    </row>
    <row r="10" spans="1:20" s="125" customFormat="1" ht="17.100000000000001" customHeight="1">
      <c r="A10" s="124">
        <v>1</v>
      </c>
      <c r="B10" s="124">
        <v>2</v>
      </c>
      <c r="C10" s="124">
        <v>3</v>
      </c>
      <c r="D10" s="124">
        <v>4</v>
      </c>
      <c r="E10" s="124">
        <v>5</v>
      </c>
      <c r="F10" s="124">
        <v>6</v>
      </c>
      <c r="G10" s="124">
        <v>7</v>
      </c>
      <c r="H10" s="124">
        <v>8</v>
      </c>
      <c r="I10" s="124">
        <v>9</v>
      </c>
      <c r="J10" s="124">
        <v>10</v>
      </c>
      <c r="K10" s="124">
        <v>11</v>
      </c>
      <c r="L10" s="124">
        <v>12</v>
      </c>
    </row>
    <row r="11" spans="1:20" ht="17.100000000000001" customHeight="1">
      <c r="A11" s="50">
        <v>1</v>
      </c>
      <c r="B11" s="51" t="s">
        <v>726</v>
      </c>
      <c r="C11" s="45">
        <v>30</v>
      </c>
      <c r="D11" s="45">
        <v>3</v>
      </c>
      <c r="E11" s="45">
        <v>5</v>
      </c>
      <c r="F11" s="403">
        <v>1</v>
      </c>
      <c r="G11" s="45">
        <f>E11+F11</f>
        <v>6</v>
      </c>
      <c r="H11" s="45">
        <f>D11+G11</f>
        <v>9</v>
      </c>
      <c r="I11" s="45">
        <v>30</v>
      </c>
      <c r="J11" s="45">
        <f>C11-H11</f>
        <v>21</v>
      </c>
      <c r="K11" s="517">
        <v>25</v>
      </c>
      <c r="L11" s="45"/>
    </row>
    <row r="12" spans="1:20" ht="17.100000000000001" customHeight="1">
      <c r="A12" s="50">
        <v>2</v>
      </c>
      <c r="B12" s="51" t="s">
        <v>727</v>
      </c>
      <c r="C12" s="45">
        <v>31</v>
      </c>
      <c r="D12" s="45">
        <v>0</v>
      </c>
      <c r="E12" s="45">
        <v>4</v>
      </c>
      <c r="F12" s="403">
        <v>1</v>
      </c>
      <c r="G12" s="45">
        <f t="shared" ref="G12:G23" si="0">E12+F12</f>
        <v>5</v>
      </c>
      <c r="H12" s="45">
        <f t="shared" ref="H12:H22" si="1">D12+G12</f>
        <v>5</v>
      </c>
      <c r="I12" s="45">
        <v>31</v>
      </c>
      <c r="J12" s="45">
        <f t="shared" ref="J12:J23" si="2">C12-H12</f>
        <v>26</v>
      </c>
      <c r="K12" s="517">
        <v>26</v>
      </c>
      <c r="L12" s="45"/>
    </row>
    <row r="13" spans="1:20" ht="17.100000000000001" customHeight="1">
      <c r="A13" s="50">
        <v>3</v>
      </c>
      <c r="B13" s="51" t="s">
        <v>728</v>
      </c>
      <c r="C13" s="45">
        <v>30</v>
      </c>
      <c r="D13" s="45">
        <v>30</v>
      </c>
      <c r="E13" s="45">
        <v>0</v>
      </c>
      <c r="F13" s="404">
        <v>0</v>
      </c>
      <c r="G13" s="45">
        <f t="shared" si="0"/>
        <v>0</v>
      </c>
      <c r="H13" s="45">
        <f t="shared" si="1"/>
        <v>30</v>
      </c>
      <c r="I13" s="45">
        <v>30</v>
      </c>
      <c r="J13" s="45">
        <f t="shared" si="2"/>
        <v>0</v>
      </c>
      <c r="K13" s="517">
        <v>25</v>
      </c>
      <c r="L13" s="45"/>
    </row>
    <row r="14" spans="1:20" ht="17.100000000000001" customHeight="1">
      <c r="A14" s="50">
        <v>4</v>
      </c>
      <c r="B14" s="51" t="s">
        <v>729</v>
      </c>
      <c r="C14" s="45">
        <v>31</v>
      </c>
      <c r="D14" s="45">
        <v>1</v>
      </c>
      <c r="E14" s="45">
        <v>5</v>
      </c>
      <c r="F14" s="403">
        <v>1</v>
      </c>
      <c r="G14" s="45">
        <f t="shared" si="0"/>
        <v>6</v>
      </c>
      <c r="H14" s="45">
        <f t="shared" si="1"/>
        <v>7</v>
      </c>
      <c r="I14" s="45">
        <v>31</v>
      </c>
      <c r="J14" s="45">
        <f t="shared" si="2"/>
        <v>24</v>
      </c>
      <c r="K14" s="517">
        <v>26</v>
      </c>
      <c r="L14" s="45"/>
    </row>
    <row r="15" spans="1:20" ht="17.100000000000001" customHeight="1">
      <c r="A15" s="50">
        <v>5</v>
      </c>
      <c r="B15" s="51" t="s">
        <v>730</v>
      </c>
      <c r="C15" s="45">
        <v>31</v>
      </c>
      <c r="D15" s="45">
        <v>3</v>
      </c>
      <c r="E15" s="45">
        <v>4</v>
      </c>
      <c r="F15" s="403">
        <v>1</v>
      </c>
      <c r="G15" s="45">
        <f t="shared" si="0"/>
        <v>5</v>
      </c>
      <c r="H15" s="45">
        <f t="shared" si="1"/>
        <v>8</v>
      </c>
      <c r="I15" s="45">
        <v>31</v>
      </c>
      <c r="J15" s="45">
        <f t="shared" si="2"/>
        <v>23</v>
      </c>
      <c r="K15" s="517">
        <v>26</v>
      </c>
      <c r="L15" s="45"/>
    </row>
    <row r="16" spans="1:20" s="49" customFormat="1" ht="17.100000000000001" customHeight="1">
      <c r="A16" s="50">
        <v>6</v>
      </c>
      <c r="B16" s="51" t="s">
        <v>731</v>
      </c>
      <c r="C16" s="50">
        <v>30</v>
      </c>
      <c r="D16" s="50">
        <v>3</v>
      </c>
      <c r="E16" s="50">
        <v>5</v>
      </c>
      <c r="F16" s="405">
        <v>1</v>
      </c>
      <c r="G16" s="45">
        <f t="shared" si="0"/>
        <v>6</v>
      </c>
      <c r="H16" s="45">
        <f t="shared" si="1"/>
        <v>9</v>
      </c>
      <c r="I16" s="50">
        <v>30</v>
      </c>
      <c r="J16" s="45">
        <f t="shared" si="2"/>
        <v>21</v>
      </c>
      <c r="K16" s="518">
        <v>25</v>
      </c>
      <c r="L16" s="50"/>
    </row>
    <row r="17" spans="1:14" s="49" customFormat="1" ht="17.100000000000001" customHeight="1">
      <c r="A17" s="50">
        <v>7</v>
      </c>
      <c r="B17" s="51" t="s">
        <v>732</v>
      </c>
      <c r="C17" s="50">
        <v>31</v>
      </c>
      <c r="D17" s="50">
        <v>4</v>
      </c>
      <c r="E17" s="50">
        <v>4</v>
      </c>
      <c r="F17" s="405">
        <v>1</v>
      </c>
      <c r="G17" s="45">
        <f t="shared" si="0"/>
        <v>5</v>
      </c>
      <c r="H17" s="45">
        <f t="shared" si="1"/>
        <v>9</v>
      </c>
      <c r="I17" s="50">
        <v>31</v>
      </c>
      <c r="J17" s="45">
        <f t="shared" si="2"/>
        <v>22</v>
      </c>
      <c r="K17" s="518">
        <v>24</v>
      </c>
      <c r="L17" s="50"/>
    </row>
    <row r="18" spans="1:14" s="49" customFormat="1" ht="17.100000000000001" customHeight="1">
      <c r="A18" s="50">
        <v>8</v>
      </c>
      <c r="B18" s="51" t="s">
        <v>733</v>
      </c>
      <c r="C18" s="50">
        <v>30</v>
      </c>
      <c r="D18" s="50">
        <v>8</v>
      </c>
      <c r="E18" s="50">
        <v>4</v>
      </c>
      <c r="F18" s="405">
        <v>1</v>
      </c>
      <c r="G18" s="45">
        <f t="shared" si="0"/>
        <v>5</v>
      </c>
      <c r="H18" s="45">
        <f t="shared" si="1"/>
        <v>13</v>
      </c>
      <c r="I18" s="50">
        <v>30</v>
      </c>
      <c r="J18" s="45">
        <f t="shared" si="2"/>
        <v>17</v>
      </c>
      <c r="K18" s="518">
        <v>25</v>
      </c>
      <c r="L18" s="50"/>
    </row>
    <row r="19" spans="1:14" s="49" customFormat="1" ht="17.100000000000001" customHeight="1">
      <c r="A19" s="50">
        <v>9</v>
      </c>
      <c r="B19" s="51" t="s">
        <v>734</v>
      </c>
      <c r="C19" s="50">
        <v>31</v>
      </c>
      <c r="D19" s="50">
        <v>7</v>
      </c>
      <c r="E19" s="50">
        <v>5</v>
      </c>
      <c r="F19" s="404">
        <v>1</v>
      </c>
      <c r="G19" s="45">
        <f t="shared" si="0"/>
        <v>6</v>
      </c>
      <c r="H19" s="45">
        <f t="shared" si="1"/>
        <v>13</v>
      </c>
      <c r="I19" s="50">
        <v>31</v>
      </c>
      <c r="J19" s="45">
        <f t="shared" si="2"/>
        <v>18</v>
      </c>
      <c r="K19" s="518">
        <v>26</v>
      </c>
      <c r="L19" s="50"/>
    </row>
    <row r="20" spans="1:14" s="49" customFormat="1" ht="17.100000000000001" customHeight="1">
      <c r="A20" s="50">
        <v>10</v>
      </c>
      <c r="B20" s="51" t="s">
        <v>735</v>
      </c>
      <c r="C20" s="405">
        <v>31</v>
      </c>
      <c r="D20" s="404">
        <v>8</v>
      </c>
      <c r="E20" s="404">
        <v>4</v>
      </c>
      <c r="F20" s="404">
        <v>1</v>
      </c>
      <c r="G20" s="45">
        <f t="shared" si="0"/>
        <v>5</v>
      </c>
      <c r="H20" s="45">
        <f t="shared" si="1"/>
        <v>13</v>
      </c>
      <c r="I20" s="50">
        <v>31</v>
      </c>
      <c r="J20" s="45">
        <f t="shared" si="2"/>
        <v>18</v>
      </c>
      <c r="K20" s="518">
        <v>26</v>
      </c>
      <c r="L20" s="50"/>
    </row>
    <row r="21" spans="1:14" s="49" customFormat="1" ht="17.100000000000001" customHeight="1">
      <c r="A21" s="50">
        <v>11</v>
      </c>
      <c r="B21" s="51" t="s">
        <v>736</v>
      </c>
      <c r="C21" s="405">
        <v>28</v>
      </c>
      <c r="D21" s="405">
        <v>1</v>
      </c>
      <c r="E21" s="405">
        <v>4</v>
      </c>
      <c r="F21" s="405">
        <v>1</v>
      </c>
      <c r="G21" s="45">
        <f t="shared" si="0"/>
        <v>5</v>
      </c>
      <c r="H21" s="45">
        <f t="shared" si="1"/>
        <v>6</v>
      </c>
      <c r="I21" s="50">
        <v>28</v>
      </c>
      <c r="J21" s="45">
        <f t="shared" si="2"/>
        <v>22</v>
      </c>
      <c r="K21" s="518">
        <v>23</v>
      </c>
      <c r="L21" s="50"/>
    </row>
    <row r="22" spans="1:14" s="49" customFormat="1" ht="17.100000000000001" customHeight="1">
      <c r="A22" s="50">
        <v>12</v>
      </c>
      <c r="B22" s="51" t="s">
        <v>737</v>
      </c>
      <c r="C22" s="405">
        <v>31</v>
      </c>
      <c r="D22" s="405">
        <v>5</v>
      </c>
      <c r="E22" s="405">
        <v>5</v>
      </c>
      <c r="F22" s="405">
        <v>1</v>
      </c>
      <c r="G22" s="45">
        <f t="shared" si="0"/>
        <v>6</v>
      </c>
      <c r="H22" s="45">
        <f t="shared" si="1"/>
        <v>11</v>
      </c>
      <c r="I22" s="50">
        <v>31</v>
      </c>
      <c r="J22" s="45">
        <f t="shared" si="2"/>
        <v>20</v>
      </c>
      <c r="K22" s="518">
        <v>25</v>
      </c>
      <c r="L22" s="50"/>
    </row>
    <row r="23" spans="1:14" s="49" customFormat="1" ht="17.100000000000001" customHeight="1">
      <c r="A23" s="51"/>
      <c r="B23" s="52" t="s">
        <v>15</v>
      </c>
      <c r="C23" s="272">
        <v>365</v>
      </c>
      <c r="D23" s="272">
        <f>SUM(D11:D22)</f>
        <v>73</v>
      </c>
      <c r="E23" s="272">
        <f t="shared" ref="E23:L23" si="3">SUM(E11:E22)</f>
        <v>49</v>
      </c>
      <c r="F23" s="272">
        <f t="shared" si="3"/>
        <v>11</v>
      </c>
      <c r="G23" s="406">
        <f t="shared" si="0"/>
        <v>60</v>
      </c>
      <c r="H23" s="406">
        <f>D23+G23</f>
        <v>133</v>
      </c>
      <c r="I23" s="272">
        <f t="shared" si="3"/>
        <v>365</v>
      </c>
      <c r="J23" s="45">
        <f t="shared" si="2"/>
        <v>232</v>
      </c>
      <c r="K23" s="519">
        <f t="shared" si="3"/>
        <v>302</v>
      </c>
      <c r="L23" s="272">
        <f t="shared" si="3"/>
        <v>0</v>
      </c>
    </row>
    <row r="24" spans="1:14" s="49" customFormat="1" ht="11.25" customHeight="1">
      <c r="A24" s="53"/>
      <c r="B24" s="54"/>
      <c r="C24" s="55"/>
      <c r="D24" s="53"/>
      <c r="E24" s="53"/>
      <c r="F24" s="53"/>
      <c r="G24" s="53"/>
      <c r="H24" s="53"/>
      <c r="I24" s="53"/>
      <c r="J24" s="53"/>
      <c r="K24" s="53"/>
    </row>
    <row r="25" spans="1:14" ht="15">
      <c r="A25" s="46" t="s">
        <v>102</v>
      </c>
      <c r="B25" s="46"/>
      <c r="C25" s="46"/>
      <c r="D25" s="46"/>
      <c r="E25" s="46"/>
      <c r="F25" s="46"/>
      <c r="G25" s="46"/>
      <c r="H25" s="46"/>
      <c r="I25" s="46"/>
      <c r="J25" s="46"/>
    </row>
    <row r="26" spans="1:14" ht="15">
      <c r="A26" s="46"/>
      <c r="B26" s="46"/>
      <c r="C26" s="46"/>
      <c r="D26" s="46"/>
      <c r="E26" s="46"/>
      <c r="F26" s="46"/>
      <c r="G26" s="46"/>
      <c r="H26" s="46"/>
      <c r="I26" s="46"/>
      <c r="J26" s="46"/>
    </row>
    <row r="27" spans="1:14" ht="15">
      <c r="A27" s="46"/>
      <c r="B27" s="46"/>
      <c r="C27" s="46"/>
      <c r="D27" s="46"/>
      <c r="E27" s="46"/>
      <c r="F27" s="46"/>
      <c r="G27" s="46"/>
      <c r="H27" s="46"/>
      <c r="I27" s="46"/>
      <c r="J27" s="46"/>
    </row>
    <row r="28" spans="1:14" s="178" customFormat="1" ht="12.75" customHeight="1">
      <c r="A28" s="356" t="s">
        <v>18</v>
      </c>
      <c r="B28" s="14"/>
      <c r="C28" s="269"/>
      <c r="G28" s="353"/>
      <c r="H28" s="1086" t="s">
        <v>1065</v>
      </c>
      <c r="I28" s="1086"/>
      <c r="J28" s="1086"/>
      <c r="K28" s="1086"/>
      <c r="L28" s="1086"/>
      <c r="M28" s="1086"/>
      <c r="N28" s="1086"/>
    </row>
    <row r="29" spans="1:14" s="178" customFormat="1" ht="12.75" customHeight="1">
      <c r="A29" s="267"/>
      <c r="B29" s="267"/>
      <c r="C29" s="374"/>
      <c r="G29" s="353"/>
      <c r="H29" s="1086"/>
      <c r="I29" s="1086"/>
      <c r="J29" s="1086"/>
      <c r="K29" s="1086"/>
      <c r="L29" s="1086"/>
      <c r="M29" s="1086"/>
      <c r="N29" s="1086"/>
    </row>
    <row r="30" spans="1:14" s="178" customFormat="1" ht="23.25" customHeight="1">
      <c r="A30" s="267"/>
      <c r="B30" s="267"/>
      <c r="C30" s="374"/>
      <c r="G30" s="353"/>
      <c r="H30" s="1086"/>
      <c r="I30" s="1086"/>
      <c r="J30" s="1086"/>
      <c r="K30" s="1086"/>
      <c r="L30" s="1086"/>
      <c r="M30" s="1086"/>
      <c r="N30" s="1086"/>
    </row>
    <row r="31" spans="1:14" customFormat="1" ht="14.25" customHeight="1">
      <c r="D31" s="43"/>
      <c r="E31" s="43"/>
      <c r="F31" s="43"/>
      <c r="H31" s="1086"/>
      <c r="I31" s="1086"/>
      <c r="J31" s="1086"/>
      <c r="K31" s="1086"/>
      <c r="L31" s="1086"/>
      <c r="M31" s="1086"/>
      <c r="N31" s="1086"/>
    </row>
    <row r="32" spans="1:14" ht="15">
      <c r="A32" s="46"/>
      <c r="B32" s="46"/>
      <c r="C32" s="46"/>
      <c r="D32" s="46"/>
      <c r="E32" s="46"/>
      <c r="F32" s="46"/>
      <c r="G32" s="46"/>
      <c r="H32" s="1086"/>
      <c r="I32" s="1086"/>
      <c r="J32" s="1086"/>
      <c r="K32" s="1086"/>
      <c r="L32" s="1086"/>
      <c r="M32" s="1086"/>
      <c r="N32" s="1086"/>
    </row>
    <row r="33" spans="1:14" ht="15">
      <c r="A33" s="377"/>
      <c r="B33" s="377"/>
      <c r="C33" s="377"/>
      <c r="D33" s="377"/>
      <c r="E33" s="377"/>
      <c r="F33" s="377"/>
      <c r="G33" s="377"/>
      <c r="H33" s="1086"/>
      <c r="I33" s="1086"/>
      <c r="J33" s="1086"/>
      <c r="K33" s="1086"/>
      <c r="L33" s="1086"/>
      <c r="M33" s="1086"/>
      <c r="N33" s="1086"/>
    </row>
    <row r="34" spans="1:14" ht="15">
      <c r="A34" s="377"/>
      <c r="B34" s="377"/>
      <c r="C34" s="377"/>
      <c r="D34" s="377"/>
      <c r="E34" s="377"/>
      <c r="F34" s="377"/>
      <c r="G34" s="377"/>
      <c r="H34" s="1086"/>
      <c r="I34" s="1086"/>
      <c r="J34" s="1086"/>
      <c r="K34" s="1086"/>
      <c r="L34" s="1086"/>
      <c r="M34" s="1086"/>
      <c r="N34" s="1086"/>
    </row>
    <row r="35" spans="1:14" ht="15">
      <c r="A35" s="46"/>
      <c r="B35" s="46"/>
      <c r="C35" s="46"/>
      <c r="D35" s="46"/>
      <c r="E35" s="46"/>
      <c r="F35" s="46"/>
      <c r="G35" s="46"/>
      <c r="H35" s="46"/>
      <c r="I35" s="46"/>
      <c r="J35" s="46"/>
      <c r="K35" s="46"/>
    </row>
  </sheetData>
  <mergeCells count="17">
    <mergeCell ref="C1:H1"/>
    <mergeCell ref="J1:K1"/>
    <mergeCell ref="A3:K3"/>
    <mergeCell ref="A2:K2"/>
    <mergeCell ref="A6:B6"/>
    <mergeCell ref="H28:N34"/>
    <mergeCell ref="L7:L9"/>
    <mergeCell ref="A5:K5"/>
    <mergeCell ref="A7:A9"/>
    <mergeCell ref="B7:B9"/>
    <mergeCell ref="C7:C9"/>
    <mergeCell ref="D7:H7"/>
    <mergeCell ref="J7:J9"/>
    <mergeCell ref="K7:K9"/>
    <mergeCell ref="D8:D9"/>
    <mergeCell ref="E8:G8"/>
    <mergeCell ref="I7:I9"/>
  </mergeCells>
  <phoneticPr fontId="0" type="noConversion"/>
  <printOptions horizontalCentered="1"/>
  <pageMargins left="0.70866141732283472" right="0.70866141732283472" top="0.23622047244094491" bottom="0" header="0.31496062992125984" footer="0.31496062992125984"/>
  <pageSetup paperSize="5" orientation="landscape" r:id="rId1"/>
</worksheet>
</file>

<file path=xl/worksheets/sheet56.xml><?xml version="1.0" encoding="utf-8"?>
<worksheet xmlns="http://schemas.openxmlformats.org/spreadsheetml/2006/main" xmlns:r="http://schemas.openxmlformats.org/officeDocument/2006/relationships">
  <sheetPr>
    <pageSetUpPr fitToPage="1"/>
  </sheetPr>
  <dimension ref="A1:S34"/>
  <sheetViews>
    <sheetView view="pageBreakPreview" zoomScaleSheetLayoutView="100" workbookViewId="0">
      <selection activeCell="G28" sqref="G28:M34"/>
    </sheetView>
  </sheetViews>
  <sheetFormatPr defaultColWidth="9.140625" defaultRowHeight="14.25"/>
  <cols>
    <col min="1" max="1" width="4.7109375" style="43" customWidth="1"/>
    <col min="2" max="2" width="14.7109375" style="43" customWidth="1"/>
    <col min="3" max="3" width="11.7109375" style="43" customWidth="1"/>
    <col min="4" max="4" width="12" style="43" customWidth="1"/>
    <col min="5" max="5" width="11.85546875" style="43" customWidth="1"/>
    <col min="6" max="6" width="18.85546875" style="43" customWidth="1"/>
    <col min="7" max="7" width="10.140625" style="43" customWidth="1"/>
    <col min="8" max="8" width="14.7109375" style="43" customWidth="1"/>
    <col min="9" max="9" width="15.28515625" style="43" customWidth="1"/>
    <col min="10" max="10" width="14.7109375" style="43" customWidth="1"/>
    <col min="11" max="11" width="11.85546875" style="43" customWidth="1"/>
    <col min="12" max="16384" width="9.140625" style="43"/>
  </cols>
  <sheetData>
    <row r="1" spans="1:19" ht="15" customHeight="1">
      <c r="C1" s="1080"/>
      <c r="D1" s="1080"/>
      <c r="E1" s="1080"/>
      <c r="F1" s="1080"/>
      <c r="G1" s="1080"/>
      <c r="H1" s="1080"/>
      <c r="I1" s="135"/>
      <c r="J1" s="36" t="s">
        <v>550</v>
      </c>
    </row>
    <row r="2" spans="1:19" s="48" customFormat="1" ht="19.5" customHeight="1">
      <c r="A2" s="1455" t="s">
        <v>0</v>
      </c>
      <c r="B2" s="1455"/>
      <c r="C2" s="1455"/>
      <c r="D2" s="1455"/>
      <c r="E2" s="1455"/>
      <c r="F2" s="1455"/>
      <c r="G2" s="1455"/>
      <c r="H2" s="1455"/>
      <c r="I2" s="1455"/>
      <c r="J2" s="1455"/>
    </row>
    <row r="3" spans="1:19" s="48" customFormat="1" ht="19.5" customHeight="1">
      <c r="A3" s="1454" t="s">
        <v>655</v>
      </c>
      <c r="B3" s="1454"/>
      <c r="C3" s="1454"/>
      <c r="D3" s="1454"/>
      <c r="E3" s="1454"/>
      <c r="F3" s="1454"/>
      <c r="G3" s="1454"/>
      <c r="H3" s="1454"/>
      <c r="I3" s="1454"/>
      <c r="J3" s="1454"/>
    </row>
    <row r="4" spans="1:19" s="48" customFormat="1" ht="14.25" customHeight="1">
      <c r="A4" s="56"/>
      <c r="B4" s="56"/>
      <c r="C4" s="56"/>
      <c r="D4" s="56"/>
      <c r="E4" s="56"/>
      <c r="F4" s="56"/>
      <c r="G4" s="56"/>
      <c r="H4" s="56"/>
      <c r="I4" s="56"/>
      <c r="J4" s="56"/>
    </row>
    <row r="5" spans="1:19" s="48" customFormat="1" ht="18" customHeight="1">
      <c r="A5" s="1366" t="s">
        <v>738</v>
      </c>
      <c r="B5" s="1366"/>
      <c r="C5" s="1366"/>
      <c r="D5" s="1366"/>
      <c r="E5" s="1366"/>
      <c r="F5" s="1366"/>
      <c r="G5" s="1366"/>
      <c r="H5" s="1366"/>
      <c r="I5" s="1366"/>
      <c r="J5" s="1366"/>
    </row>
    <row r="6" spans="1:19" ht="15.75">
      <c r="A6" s="1118" t="s">
        <v>966</v>
      </c>
      <c r="B6" s="1118"/>
      <c r="C6" s="118"/>
      <c r="D6" s="118"/>
      <c r="E6" s="118"/>
      <c r="F6" s="118"/>
      <c r="G6" s="118"/>
      <c r="H6" s="118"/>
      <c r="I6" s="133"/>
      <c r="J6" s="133"/>
    </row>
    <row r="7" spans="1:19" ht="29.25" customHeight="1">
      <c r="A7" s="1450" t="s">
        <v>71</v>
      </c>
      <c r="B7" s="1450" t="s">
        <v>72</v>
      </c>
      <c r="C7" s="1450" t="s">
        <v>73</v>
      </c>
      <c r="D7" s="1450" t="s">
        <v>156</v>
      </c>
      <c r="E7" s="1450"/>
      <c r="F7" s="1450"/>
      <c r="G7" s="1450"/>
      <c r="H7" s="1450"/>
      <c r="I7" s="1451" t="s">
        <v>248</v>
      </c>
      <c r="J7" s="1450" t="s">
        <v>74</v>
      </c>
      <c r="K7" s="1450" t="s">
        <v>229</v>
      </c>
    </row>
    <row r="8" spans="1:19" ht="34.15" customHeight="1">
      <c r="A8" s="1450"/>
      <c r="B8" s="1450"/>
      <c r="C8" s="1450"/>
      <c r="D8" s="1450" t="s">
        <v>76</v>
      </c>
      <c r="E8" s="1450" t="s">
        <v>77</v>
      </c>
      <c r="F8" s="1450"/>
      <c r="G8" s="1450"/>
      <c r="H8" s="1451" t="s">
        <v>78</v>
      </c>
      <c r="I8" s="1452"/>
      <c r="J8" s="1450"/>
      <c r="K8" s="1450"/>
      <c r="R8" s="47"/>
      <c r="S8" s="47"/>
    </row>
    <row r="9" spans="1:19" ht="33.75" customHeight="1">
      <c r="A9" s="1450"/>
      <c r="B9" s="1450"/>
      <c r="C9" s="1450"/>
      <c r="D9" s="1450"/>
      <c r="E9" s="44" t="s">
        <v>79</v>
      </c>
      <c r="F9" s="44" t="s">
        <v>80</v>
      </c>
      <c r="G9" s="44" t="s">
        <v>15</v>
      </c>
      <c r="H9" s="1453"/>
      <c r="I9" s="1453"/>
      <c r="J9" s="1450"/>
      <c r="K9" s="1450"/>
    </row>
    <row r="10" spans="1:19" s="49" customFormat="1" ht="17.100000000000001" customHeight="1">
      <c r="A10" s="44">
        <v>1</v>
      </c>
      <c r="B10" s="44">
        <v>2</v>
      </c>
      <c r="C10" s="44">
        <v>3</v>
      </c>
      <c r="D10" s="44">
        <v>4</v>
      </c>
      <c r="E10" s="44">
        <v>5</v>
      </c>
      <c r="F10" s="44">
        <v>6</v>
      </c>
      <c r="G10" s="44">
        <v>7</v>
      </c>
      <c r="H10" s="44">
        <v>8</v>
      </c>
      <c r="I10" s="44">
        <v>9</v>
      </c>
      <c r="J10" s="44">
        <v>10</v>
      </c>
      <c r="K10" s="44">
        <v>11</v>
      </c>
    </row>
    <row r="11" spans="1:19" ht="17.100000000000001" customHeight="1">
      <c r="A11" s="50">
        <v>1</v>
      </c>
      <c r="B11" s="51" t="s">
        <v>726</v>
      </c>
      <c r="C11" s="45">
        <v>30</v>
      </c>
      <c r="D11" s="45">
        <v>3</v>
      </c>
      <c r="E11" s="45">
        <v>5</v>
      </c>
      <c r="F11" s="403">
        <v>1</v>
      </c>
      <c r="G11" s="45">
        <f>E11+F11</f>
        <v>6</v>
      </c>
      <c r="H11" s="45">
        <f>D11+G11</f>
        <v>9</v>
      </c>
      <c r="I11" s="45">
        <v>30</v>
      </c>
      <c r="J11" s="45">
        <f>C11-H11</f>
        <v>21</v>
      </c>
      <c r="K11" s="45"/>
    </row>
    <row r="12" spans="1:19" ht="17.100000000000001" customHeight="1">
      <c r="A12" s="50">
        <v>2</v>
      </c>
      <c r="B12" s="51" t="s">
        <v>727</v>
      </c>
      <c r="C12" s="45">
        <v>31</v>
      </c>
      <c r="D12" s="45">
        <v>0</v>
      </c>
      <c r="E12" s="45">
        <v>4</v>
      </c>
      <c r="F12" s="403">
        <v>1</v>
      </c>
      <c r="G12" s="45">
        <f t="shared" ref="G12:G23" si="0">E12+F12</f>
        <v>5</v>
      </c>
      <c r="H12" s="45">
        <f t="shared" ref="H12:H22" si="1">D12+G12</f>
        <v>5</v>
      </c>
      <c r="I12" s="45">
        <v>31</v>
      </c>
      <c r="J12" s="45">
        <f t="shared" ref="J12:J23" si="2">C12-H12</f>
        <v>26</v>
      </c>
      <c r="K12" s="45"/>
    </row>
    <row r="13" spans="1:19" ht="17.100000000000001" customHeight="1">
      <c r="A13" s="50">
        <v>3</v>
      </c>
      <c r="B13" s="51" t="s">
        <v>728</v>
      </c>
      <c r="C13" s="45">
        <v>30</v>
      </c>
      <c r="D13" s="45">
        <v>30</v>
      </c>
      <c r="E13" s="45">
        <v>0</v>
      </c>
      <c r="F13" s="404">
        <v>0</v>
      </c>
      <c r="G13" s="45">
        <f t="shared" si="0"/>
        <v>0</v>
      </c>
      <c r="H13" s="45">
        <f t="shared" si="1"/>
        <v>30</v>
      </c>
      <c r="I13" s="45">
        <v>30</v>
      </c>
      <c r="J13" s="45">
        <f t="shared" si="2"/>
        <v>0</v>
      </c>
      <c r="K13" s="45"/>
    </row>
    <row r="14" spans="1:19" ht="17.100000000000001" customHeight="1">
      <c r="A14" s="50">
        <v>4</v>
      </c>
      <c r="B14" s="51" t="s">
        <v>729</v>
      </c>
      <c r="C14" s="45">
        <v>31</v>
      </c>
      <c r="D14" s="45">
        <v>1</v>
      </c>
      <c r="E14" s="45">
        <v>5</v>
      </c>
      <c r="F14" s="403">
        <v>1</v>
      </c>
      <c r="G14" s="45">
        <f t="shared" si="0"/>
        <v>6</v>
      </c>
      <c r="H14" s="45">
        <f t="shared" si="1"/>
        <v>7</v>
      </c>
      <c r="I14" s="45">
        <v>31</v>
      </c>
      <c r="J14" s="45">
        <f t="shared" si="2"/>
        <v>24</v>
      </c>
      <c r="K14" s="45"/>
    </row>
    <row r="15" spans="1:19" ht="17.100000000000001" customHeight="1">
      <c r="A15" s="50">
        <v>5</v>
      </c>
      <c r="B15" s="51" t="s">
        <v>730</v>
      </c>
      <c r="C15" s="45">
        <v>31</v>
      </c>
      <c r="D15" s="45">
        <v>3</v>
      </c>
      <c r="E15" s="45">
        <v>4</v>
      </c>
      <c r="F15" s="403">
        <v>1</v>
      </c>
      <c r="G15" s="45">
        <f t="shared" si="0"/>
        <v>5</v>
      </c>
      <c r="H15" s="45">
        <f t="shared" si="1"/>
        <v>8</v>
      </c>
      <c r="I15" s="45">
        <v>31</v>
      </c>
      <c r="J15" s="45">
        <f t="shared" si="2"/>
        <v>23</v>
      </c>
      <c r="K15" s="45"/>
    </row>
    <row r="16" spans="1:19" s="49" customFormat="1" ht="17.100000000000001" customHeight="1">
      <c r="A16" s="50">
        <v>6</v>
      </c>
      <c r="B16" s="51" t="s">
        <v>731</v>
      </c>
      <c r="C16" s="50">
        <v>30</v>
      </c>
      <c r="D16" s="50">
        <v>3</v>
      </c>
      <c r="E16" s="50">
        <v>5</v>
      </c>
      <c r="F16" s="405">
        <v>1</v>
      </c>
      <c r="G16" s="45">
        <f t="shared" si="0"/>
        <v>6</v>
      </c>
      <c r="H16" s="45">
        <f t="shared" si="1"/>
        <v>9</v>
      </c>
      <c r="I16" s="50">
        <v>30</v>
      </c>
      <c r="J16" s="45">
        <f t="shared" si="2"/>
        <v>21</v>
      </c>
      <c r="K16" s="50"/>
    </row>
    <row r="17" spans="1:13" s="49" customFormat="1" ht="17.100000000000001" customHeight="1">
      <c r="A17" s="50">
        <v>7</v>
      </c>
      <c r="B17" s="51" t="s">
        <v>732</v>
      </c>
      <c r="C17" s="50">
        <v>31</v>
      </c>
      <c r="D17" s="50">
        <v>4</v>
      </c>
      <c r="E17" s="50">
        <v>4</v>
      </c>
      <c r="F17" s="405">
        <v>1</v>
      </c>
      <c r="G17" s="45">
        <f t="shared" si="0"/>
        <v>5</v>
      </c>
      <c r="H17" s="45">
        <f t="shared" si="1"/>
        <v>9</v>
      </c>
      <c r="I17" s="50">
        <v>31</v>
      </c>
      <c r="J17" s="45">
        <f t="shared" si="2"/>
        <v>22</v>
      </c>
      <c r="K17" s="50"/>
    </row>
    <row r="18" spans="1:13" s="49" customFormat="1" ht="17.100000000000001" customHeight="1">
      <c r="A18" s="50">
        <v>8</v>
      </c>
      <c r="B18" s="51" t="s">
        <v>733</v>
      </c>
      <c r="C18" s="50">
        <v>30</v>
      </c>
      <c r="D18" s="50">
        <v>8</v>
      </c>
      <c r="E18" s="50">
        <v>4</v>
      </c>
      <c r="F18" s="405">
        <v>1</v>
      </c>
      <c r="G18" s="45">
        <f t="shared" si="0"/>
        <v>5</v>
      </c>
      <c r="H18" s="45">
        <f t="shared" si="1"/>
        <v>13</v>
      </c>
      <c r="I18" s="50">
        <v>30</v>
      </c>
      <c r="J18" s="45">
        <f t="shared" si="2"/>
        <v>17</v>
      </c>
      <c r="K18" s="50"/>
    </row>
    <row r="19" spans="1:13" s="49" customFormat="1" ht="17.100000000000001" customHeight="1">
      <c r="A19" s="50">
        <v>9</v>
      </c>
      <c r="B19" s="51" t="s">
        <v>734</v>
      </c>
      <c r="C19" s="50">
        <v>31</v>
      </c>
      <c r="D19" s="50">
        <v>7</v>
      </c>
      <c r="E19" s="50">
        <v>5</v>
      </c>
      <c r="F19" s="404">
        <v>1</v>
      </c>
      <c r="G19" s="45">
        <f t="shared" si="0"/>
        <v>6</v>
      </c>
      <c r="H19" s="45">
        <f t="shared" si="1"/>
        <v>13</v>
      </c>
      <c r="I19" s="50">
        <v>31</v>
      </c>
      <c r="J19" s="45">
        <f t="shared" si="2"/>
        <v>18</v>
      </c>
      <c r="K19" s="50"/>
    </row>
    <row r="20" spans="1:13" s="49" customFormat="1" ht="17.100000000000001" customHeight="1">
      <c r="A20" s="50">
        <v>10</v>
      </c>
      <c r="B20" s="51" t="s">
        <v>735</v>
      </c>
      <c r="C20" s="405">
        <v>31</v>
      </c>
      <c r="D20" s="404">
        <v>8</v>
      </c>
      <c r="E20" s="404">
        <v>4</v>
      </c>
      <c r="F20" s="404">
        <v>1</v>
      </c>
      <c r="G20" s="45">
        <f t="shared" si="0"/>
        <v>5</v>
      </c>
      <c r="H20" s="45">
        <f t="shared" si="1"/>
        <v>13</v>
      </c>
      <c r="I20" s="50">
        <v>31</v>
      </c>
      <c r="J20" s="45">
        <f t="shared" si="2"/>
        <v>18</v>
      </c>
      <c r="K20" s="50"/>
    </row>
    <row r="21" spans="1:13" s="49" customFormat="1" ht="17.100000000000001" customHeight="1">
      <c r="A21" s="50">
        <v>11</v>
      </c>
      <c r="B21" s="51" t="s">
        <v>736</v>
      </c>
      <c r="C21" s="405">
        <v>28</v>
      </c>
      <c r="D21" s="405">
        <v>1</v>
      </c>
      <c r="E21" s="405">
        <v>4</v>
      </c>
      <c r="F21" s="405">
        <v>1</v>
      </c>
      <c r="G21" s="45">
        <f t="shared" si="0"/>
        <v>5</v>
      </c>
      <c r="H21" s="45">
        <f t="shared" si="1"/>
        <v>6</v>
      </c>
      <c r="I21" s="50">
        <v>28</v>
      </c>
      <c r="J21" s="45">
        <f t="shared" si="2"/>
        <v>22</v>
      </c>
      <c r="K21" s="50"/>
    </row>
    <row r="22" spans="1:13" s="49" customFormat="1" ht="17.100000000000001" customHeight="1">
      <c r="A22" s="50">
        <v>12</v>
      </c>
      <c r="B22" s="51" t="s">
        <v>737</v>
      </c>
      <c r="C22" s="405">
        <v>31</v>
      </c>
      <c r="D22" s="405">
        <v>5</v>
      </c>
      <c r="E22" s="405">
        <v>5</v>
      </c>
      <c r="F22" s="405">
        <v>1</v>
      </c>
      <c r="G22" s="45">
        <f t="shared" si="0"/>
        <v>6</v>
      </c>
      <c r="H22" s="45">
        <f t="shared" si="1"/>
        <v>11</v>
      </c>
      <c r="I22" s="50">
        <v>31</v>
      </c>
      <c r="J22" s="45">
        <f t="shared" si="2"/>
        <v>20</v>
      </c>
      <c r="K22" s="50"/>
    </row>
    <row r="23" spans="1:13" s="49" customFormat="1" ht="17.100000000000001" customHeight="1">
      <c r="A23" s="51"/>
      <c r="B23" s="52" t="s">
        <v>15</v>
      </c>
      <c r="C23" s="487">
        <v>365</v>
      </c>
      <c r="D23" s="487">
        <f>SUM(D11:D22)</f>
        <v>73</v>
      </c>
      <c r="E23" s="487">
        <f t="shared" ref="E23:I23" si="3">SUM(E11:E22)</f>
        <v>49</v>
      </c>
      <c r="F23" s="487">
        <f t="shared" si="3"/>
        <v>11</v>
      </c>
      <c r="G23" s="406">
        <f t="shared" si="0"/>
        <v>60</v>
      </c>
      <c r="H23" s="406">
        <f>D23+G23</f>
        <v>133</v>
      </c>
      <c r="I23" s="487">
        <f t="shared" si="3"/>
        <v>365</v>
      </c>
      <c r="J23" s="406">
        <f t="shared" si="2"/>
        <v>232</v>
      </c>
      <c r="K23" s="272"/>
    </row>
    <row r="24" spans="1:13" s="49" customFormat="1" ht="11.25" customHeight="1">
      <c r="A24" s="53"/>
      <c r="B24" s="54"/>
      <c r="C24" s="55"/>
      <c r="D24" s="53"/>
      <c r="E24" s="53"/>
      <c r="F24" s="53"/>
      <c r="G24" s="53"/>
      <c r="H24" s="53"/>
      <c r="I24" s="53"/>
      <c r="J24" s="53"/>
      <c r="K24" s="51"/>
    </row>
    <row r="25" spans="1:13" ht="15">
      <c r="A25" s="46" t="s">
        <v>102</v>
      </c>
      <c r="B25" s="46"/>
      <c r="C25" s="46"/>
      <c r="D25" s="46"/>
      <c r="E25" s="46"/>
      <c r="F25" s="46"/>
      <c r="G25" s="46"/>
      <c r="H25" s="46"/>
      <c r="I25" s="46"/>
      <c r="J25" s="46"/>
    </row>
    <row r="26" spans="1:13" ht="15">
      <c r="A26" s="46"/>
      <c r="B26" s="46"/>
      <c r="C26" s="46"/>
      <c r="D26" s="46"/>
      <c r="E26" s="46"/>
      <c r="F26" s="46"/>
      <c r="G26" s="46"/>
      <c r="H26" s="46"/>
      <c r="I26" s="46"/>
      <c r="J26" s="46"/>
    </row>
    <row r="27" spans="1:13" ht="15">
      <c r="A27" s="46"/>
      <c r="B27" s="46"/>
      <c r="C27" s="46"/>
      <c r="D27" s="46"/>
      <c r="E27" s="46"/>
      <c r="F27" s="46"/>
      <c r="G27" s="46"/>
      <c r="H27" s="46"/>
      <c r="I27" s="46"/>
      <c r="J27" s="46"/>
    </row>
    <row r="28" spans="1:13" ht="15.75" customHeight="1">
      <c r="A28" s="356" t="s">
        <v>18</v>
      </c>
      <c r="B28" s="14"/>
      <c r="C28" s="269"/>
      <c r="D28" s="178"/>
      <c r="E28" s="178"/>
      <c r="F28" s="178"/>
      <c r="G28" s="1086" t="s">
        <v>1065</v>
      </c>
      <c r="H28" s="1086"/>
      <c r="I28" s="1086"/>
      <c r="J28" s="1086"/>
      <c r="K28" s="1086"/>
      <c r="L28" s="1086"/>
      <c r="M28" s="1086"/>
    </row>
    <row r="29" spans="1:13" ht="15.75">
      <c r="A29" s="267"/>
      <c r="B29" s="267"/>
      <c r="C29" s="374"/>
      <c r="D29" s="178"/>
      <c r="E29" s="178"/>
      <c r="F29" s="178"/>
      <c r="G29" s="1086"/>
      <c r="H29" s="1086"/>
      <c r="I29" s="1086"/>
      <c r="J29" s="1086"/>
      <c r="K29" s="1086"/>
      <c r="L29" s="1086"/>
      <c r="M29" s="1086"/>
    </row>
    <row r="30" spans="1:13" ht="15.75">
      <c r="A30" s="267"/>
      <c r="B30" s="267"/>
      <c r="C30" s="374"/>
      <c r="D30" s="178"/>
      <c r="E30" s="178"/>
      <c r="F30" s="178"/>
      <c r="G30" s="1086"/>
      <c r="H30" s="1086"/>
      <c r="I30" s="1086"/>
      <c r="J30" s="1086"/>
      <c r="K30" s="1086"/>
      <c r="L30" s="1086"/>
      <c r="M30" s="1086"/>
    </row>
    <row r="31" spans="1:13" ht="15" customHeight="1">
      <c r="A31"/>
      <c r="B31"/>
      <c r="C31"/>
      <c r="G31" s="1086"/>
      <c r="H31" s="1086"/>
      <c r="I31" s="1086"/>
      <c r="J31" s="1086"/>
      <c r="K31" s="1086"/>
      <c r="L31" s="1086"/>
      <c r="M31" s="1086"/>
    </row>
    <row r="32" spans="1:13">
      <c r="G32" s="1086"/>
      <c r="H32" s="1086"/>
      <c r="I32" s="1086"/>
      <c r="J32" s="1086"/>
      <c r="K32" s="1086"/>
      <c r="L32" s="1086"/>
      <c r="M32" s="1086"/>
    </row>
    <row r="33" spans="7:13">
      <c r="G33" s="1086"/>
      <c r="H33" s="1086"/>
      <c r="I33" s="1086"/>
      <c r="J33" s="1086"/>
      <c r="K33" s="1086"/>
      <c r="L33" s="1086"/>
      <c r="M33" s="1086"/>
    </row>
    <row r="34" spans="7:13">
      <c r="G34" s="1086"/>
      <c r="H34" s="1086"/>
      <c r="I34" s="1086"/>
      <c r="J34" s="1086"/>
      <c r="K34" s="1086"/>
      <c r="L34" s="1086"/>
      <c r="M34" s="1086"/>
    </row>
  </sheetData>
  <mergeCells count="16">
    <mergeCell ref="G28:M34"/>
    <mergeCell ref="K7:K9"/>
    <mergeCell ref="H8:H9"/>
    <mergeCell ref="C1:H1"/>
    <mergeCell ref="A2:J2"/>
    <mergeCell ref="A3:J3"/>
    <mergeCell ref="A5:J5"/>
    <mergeCell ref="A6:B6"/>
    <mergeCell ref="A7:A9"/>
    <mergeCell ref="B7:B9"/>
    <mergeCell ref="C7:C9"/>
    <mergeCell ref="D7:H7"/>
    <mergeCell ref="J7:J9"/>
    <mergeCell ref="D8:D9"/>
    <mergeCell ref="E8:G8"/>
    <mergeCell ref="I7:I9"/>
  </mergeCells>
  <phoneticPr fontId="0" type="noConversion"/>
  <printOptions horizontalCentered="1"/>
  <pageMargins left="0.70866141732283472" right="0.70866141732283472" top="0.23622047244094491" bottom="0" header="0.31496062992125984" footer="0.31496062992125984"/>
  <pageSetup paperSize="5" orientation="landscape" r:id="rId1"/>
</worksheet>
</file>

<file path=xl/worksheets/sheet57.xml><?xml version="1.0" encoding="utf-8"?>
<worksheet xmlns="http://schemas.openxmlformats.org/spreadsheetml/2006/main" xmlns:r="http://schemas.openxmlformats.org/officeDocument/2006/relationships">
  <sheetPr>
    <pageSetUpPr fitToPage="1"/>
  </sheetPr>
  <dimension ref="A1:R52"/>
  <sheetViews>
    <sheetView view="pageBreakPreview" topLeftCell="A13" zoomScaleNormal="70" zoomScaleSheetLayoutView="100" workbookViewId="0">
      <selection activeCell="L46" sqref="L46:R52"/>
    </sheetView>
  </sheetViews>
  <sheetFormatPr defaultColWidth="9.140625" defaultRowHeight="12.75"/>
  <cols>
    <col min="1" max="1" width="5.5703125" style="222" customWidth="1"/>
    <col min="2" max="2" width="13.85546875" style="222" customWidth="1"/>
    <col min="3" max="3" width="10.28515625" style="222" customWidth="1"/>
    <col min="4" max="4" width="8.42578125" style="222" customWidth="1"/>
    <col min="5" max="6" width="9.85546875" style="222" customWidth="1"/>
    <col min="7" max="7" width="10.85546875" style="222" customWidth="1"/>
    <col min="8" max="8" width="12.85546875" style="222" customWidth="1"/>
    <col min="9" max="9" width="10.85546875" style="215" customWidth="1"/>
    <col min="10" max="11" width="10.42578125" style="215" customWidth="1"/>
    <col min="12" max="12" width="8.140625" style="215" customWidth="1"/>
    <col min="13" max="13" width="13.85546875" style="215" customWidth="1"/>
    <col min="14" max="14" width="8.140625" style="215" customWidth="1"/>
    <col min="15" max="15" width="8.42578125" style="215" customWidth="1"/>
    <col min="16" max="16" width="8.140625" style="215" customWidth="1"/>
    <col min="17" max="17" width="8.85546875" style="215" customWidth="1"/>
    <col min="18" max="18" width="8.140625" style="215" customWidth="1"/>
    <col min="19" max="16384" width="9.140625" style="215"/>
  </cols>
  <sheetData>
    <row r="1" spans="1:18" ht="12.75" customHeight="1">
      <c r="G1" s="1305"/>
      <c r="H1" s="1305"/>
      <c r="I1" s="1305"/>
      <c r="J1" s="222"/>
      <c r="K1" s="222"/>
      <c r="L1" s="222"/>
      <c r="M1" s="222"/>
      <c r="N1" s="222"/>
      <c r="O1" s="222"/>
      <c r="P1" s="222"/>
      <c r="Q1" s="1294" t="s">
        <v>551</v>
      </c>
      <c r="R1" s="1294"/>
    </row>
    <row r="2" spans="1:18" ht="15.75">
      <c r="A2" s="1459" t="s">
        <v>0</v>
      </c>
      <c r="B2" s="1459"/>
      <c r="C2" s="1459"/>
      <c r="D2" s="1459"/>
      <c r="E2" s="1459"/>
      <c r="F2" s="1459"/>
      <c r="G2" s="1459"/>
      <c r="H2" s="1459"/>
      <c r="I2" s="1459"/>
      <c r="J2" s="1459"/>
      <c r="K2" s="1459"/>
      <c r="L2" s="1459"/>
      <c r="M2" s="1459"/>
      <c r="N2" s="1459"/>
      <c r="O2" s="1459"/>
      <c r="P2" s="1459"/>
      <c r="Q2" s="1459"/>
      <c r="R2" s="1459"/>
    </row>
    <row r="3" spans="1:18" ht="18">
      <c r="A3" s="1460" t="s">
        <v>655</v>
      </c>
      <c r="B3" s="1460"/>
      <c r="C3" s="1460"/>
      <c r="D3" s="1460"/>
      <c r="E3" s="1460"/>
      <c r="F3" s="1460"/>
      <c r="G3" s="1460"/>
      <c r="H3" s="1460"/>
      <c r="I3" s="1460"/>
      <c r="J3" s="1460"/>
      <c r="K3" s="1460"/>
      <c r="L3" s="1460"/>
      <c r="M3" s="1460"/>
      <c r="N3" s="1460"/>
      <c r="O3" s="1460"/>
      <c r="P3" s="1460"/>
      <c r="Q3" s="1460"/>
      <c r="R3" s="1460"/>
    </row>
    <row r="4" spans="1:18" ht="12.75" customHeight="1">
      <c r="A4" s="1462" t="s">
        <v>745</v>
      </c>
      <c r="B4" s="1462"/>
      <c r="C4" s="1462"/>
      <c r="D4" s="1462"/>
      <c r="E4" s="1462"/>
      <c r="F4" s="1462"/>
      <c r="G4" s="1462"/>
      <c r="H4" s="1462"/>
      <c r="I4" s="1462"/>
      <c r="J4" s="1462"/>
      <c r="K4" s="1462"/>
      <c r="L4" s="1462"/>
      <c r="M4" s="1462"/>
      <c r="N4" s="1462"/>
      <c r="O4" s="1462"/>
      <c r="P4" s="1462"/>
      <c r="Q4" s="1462"/>
      <c r="R4" s="1462"/>
    </row>
    <row r="5" spans="1:18" s="216" customFormat="1" ht="7.5" customHeight="1">
      <c r="A5" s="1462"/>
      <c r="B5" s="1462"/>
      <c r="C5" s="1462"/>
      <c r="D5" s="1462"/>
      <c r="E5" s="1462"/>
      <c r="F5" s="1462"/>
      <c r="G5" s="1462"/>
      <c r="H5" s="1462"/>
      <c r="I5" s="1462"/>
      <c r="J5" s="1462"/>
      <c r="K5" s="1462"/>
      <c r="L5" s="1462"/>
      <c r="M5" s="1462"/>
      <c r="N5" s="1462"/>
      <c r="O5" s="1462"/>
      <c r="P5" s="1462"/>
      <c r="Q5" s="1462"/>
      <c r="R5" s="1462"/>
    </row>
    <row r="6" spans="1:18">
      <c r="A6" s="1461"/>
      <c r="B6" s="1461"/>
      <c r="C6" s="1461"/>
      <c r="D6" s="1461"/>
      <c r="E6" s="1461"/>
      <c r="F6" s="1461"/>
      <c r="G6" s="1461"/>
      <c r="H6" s="1461"/>
      <c r="I6" s="1461"/>
      <c r="J6" s="1461"/>
      <c r="K6" s="1461"/>
      <c r="L6" s="1461"/>
      <c r="M6" s="1461"/>
      <c r="N6" s="1461"/>
      <c r="O6" s="1461"/>
      <c r="P6" s="1461"/>
      <c r="Q6" s="1461"/>
      <c r="R6" s="1461"/>
    </row>
    <row r="7" spans="1:18" s="217" customFormat="1">
      <c r="A7" s="1464" t="s">
        <v>966</v>
      </c>
      <c r="B7" s="1464"/>
      <c r="C7" s="222"/>
      <c r="D7" s="222"/>
      <c r="E7" s="222"/>
      <c r="F7" s="222"/>
      <c r="G7" s="222"/>
      <c r="H7" s="223"/>
      <c r="I7" s="222"/>
      <c r="J7" s="222"/>
      <c r="K7" s="222"/>
      <c r="L7" s="1463"/>
      <c r="M7" s="1463"/>
      <c r="N7" s="1463"/>
      <c r="O7" s="1463"/>
      <c r="P7" s="1463"/>
      <c r="Q7" s="1463"/>
      <c r="R7" s="1463"/>
    </row>
    <row r="8" spans="1:18">
      <c r="A8" s="1298" t="s">
        <v>2</v>
      </c>
      <c r="B8" s="1298" t="s">
        <v>3</v>
      </c>
      <c r="C8" s="1291" t="s">
        <v>505</v>
      </c>
      <c r="D8" s="1292"/>
      <c r="E8" s="1292"/>
      <c r="F8" s="1292"/>
      <c r="G8" s="1293"/>
      <c r="H8" s="1288" t="s">
        <v>81</v>
      </c>
      <c r="I8" s="1291" t="s">
        <v>82</v>
      </c>
      <c r="J8" s="1292"/>
      <c r="K8" s="1292"/>
      <c r="L8" s="1293"/>
      <c r="M8" s="1291" t="s">
        <v>739</v>
      </c>
      <c r="N8" s="1292"/>
      <c r="O8" s="1292"/>
      <c r="P8" s="1292"/>
      <c r="Q8" s="1292"/>
      <c r="R8" s="1292"/>
    </row>
    <row r="9" spans="1:18" ht="38.25">
      <c r="A9" s="1298"/>
      <c r="B9" s="1298"/>
      <c r="C9" s="224" t="s">
        <v>5</v>
      </c>
      <c r="D9" s="224" t="s">
        <v>6</v>
      </c>
      <c r="E9" s="224" t="s">
        <v>369</v>
      </c>
      <c r="F9" s="225" t="s">
        <v>96</v>
      </c>
      <c r="G9" s="225" t="s">
        <v>230</v>
      </c>
      <c r="H9" s="1465"/>
      <c r="I9" s="224" t="s">
        <v>180</v>
      </c>
      <c r="J9" s="224" t="s">
        <v>113</v>
      </c>
      <c r="K9" s="224" t="s">
        <v>114</v>
      </c>
      <c r="L9" s="224" t="s">
        <v>453</v>
      </c>
      <c r="M9" s="249" t="s">
        <v>15</v>
      </c>
      <c r="N9" s="486" t="s">
        <v>916</v>
      </c>
      <c r="O9" s="486" t="s">
        <v>917</v>
      </c>
      <c r="P9" s="486" t="s">
        <v>918</v>
      </c>
      <c r="Q9" s="486" t="s">
        <v>923</v>
      </c>
      <c r="R9" s="249" t="s">
        <v>744</v>
      </c>
    </row>
    <row r="10" spans="1:18">
      <c r="A10" s="224">
        <v>1</v>
      </c>
      <c r="B10" s="224">
        <v>2</v>
      </c>
      <c r="C10" s="224">
        <v>3</v>
      </c>
      <c r="D10" s="224">
        <v>4</v>
      </c>
      <c r="E10" s="224">
        <v>5</v>
      </c>
      <c r="F10" s="224">
        <v>6</v>
      </c>
      <c r="G10" s="224">
        <v>7</v>
      </c>
      <c r="H10" s="224">
        <v>8</v>
      </c>
      <c r="I10" s="224">
        <v>9</v>
      </c>
      <c r="J10" s="224">
        <v>10</v>
      </c>
      <c r="K10" s="224">
        <v>11</v>
      </c>
      <c r="L10" s="224">
        <v>12</v>
      </c>
      <c r="M10" s="224">
        <v>13</v>
      </c>
      <c r="N10" s="224">
        <v>14</v>
      </c>
      <c r="O10" s="224">
        <v>15</v>
      </c>
      <c r="P10" s="224">
        <v>16</v>
      </c>
      <c r="Q10" s="224">
        <v>17</v>
      </c>
      <c r="R10" s="224">
        <v>18</v>
      </c>
    </row>
    <row r="11" spans="1:18">
      <c r="A11" s="417">
        <v>1</v>
      </c>
      <c r="B11" s="560" t="s">
        <v>829</v>
      </c>
      <c r="C11" s="432">
        <v>30755</v>
      </c>
      <c r="D11" s="432">
        <v>4329</v>
      </c>
      <c r="E11" s="432">
        <v>0</v>
      </c>
      <c r="F11" s="432">
        <v>0</v>
      </c>
      <c r="G11" s="432">
        <f>C11+D11</f>
        <v>35084</v>
      </c>
      <c r="H11" s="561">
        <v>232</v>
      </c>
      <c r="I11" s="562">
        <f>G11*H11*100/1000000</f>
        <v>813.94880000000001</v>
      </c>
      <c r="J11" s="563">
        <f>I11*70/100</f>
        <v>569.76415999999995</v>
      </c>
      <c r="K11" s="563">
        <f>I11*30/100</f>
        <v>244.18464</v>
      </c>
      <c r="L11" s="417">
        <v>0</v>
      </c>
      <c r="M11" s="536">
        <f>((G11*160)*20)/1000000</f>
        <v>112.2688</v>
      </c>
      <c r="N11" s="537">
        <f>M11/4</f>
        <v>28.0672</v>
      </c>
      <c r="O11" s="537">
        <f>M11/4</f>
        <v>28.0672</v>
      </c>
      <c r="P11" s="537">
        <v>28.0672</v>
      </c>
      <c r="Q11" s="537">
        <v>28.0672</v>
      </c>
      <c r="R11" s="564"/>
    </row>
    <row r="12" spans="1:18">
      <c r="A12" s="417">
        <v>2</v>
      </c>
      <c r="B12" s="560" t="s">
        <v>830</v>
      </c>
      <c r="C12" s="432">
        <v>52072</v>
      </c>
      <c r="D12" s="432">
        <v>310</v>
      </c>
      <c r="E12" s="432">
        <v>0</v>
      </c>
      <c r="F12" s="432">
        <v>0</v>
      </c>
      <c r="G12" s="432">
        <f t="shared" ref="G12:G31" si="0">C12+D12</f>
        <v>52382</v>
      </c>
      <c r="H12" s="561">
        <v>232</v>
      </c>
      <c r="I12" s="562">
        <f t="shared" ref="I12:I32" si="1">G12*H12*100/1000000</f>
        <v>1215.2624000000001</v>
      </c>
      <c r="J12" s="563">
        <f t="shared" ref="J12:J32" si="2">I12*70/100</f>
        <v>850.68367999999998</v>
      </c>
      <c r="K12" s="563">
        <f t="shared" ref="K12:K32" si="3">I12*30/100</f>
        <v>364.57872000000003</v>
      </c>
      <c r="L12" s="525">
        <v>0</v>
      </c>
      <c r="M12" s="536">
        <f t="shared" ref="M12:M32" si="4">((G12*160)*20)/1000000</f>
        <v>167.6224</v>
      </c>
      <c r="N12" s="537">
        <f t="shared" ref="N12:N32" si="5">M12/4</f>
        <v>41.9056</v>
      </c>
      <c r="O12" s="537">
        <f t="shared" ref="O12:O32" si="6">M12/4</f>
        <v>41.9056</v>
      </c>
      <c r="P12" s="537">
        <v>41.9056</v>
      </c>
      <c r="Q12" s="537">
        <v>41.9056</v>
      </c>
      <c r="R12" s="564"/>
    </row>
    <row r="13" spans="1:18">
      <c r="A13" s="417">
        <v>3</v>
      </c>
      <c r="B13" s="560" t="s">
        <v>831</v>
      </c>
      <c r="C13" s="432">
        <v>40635</v>
      </c>
      <c r="D13" s="432">
        <v>0</v>
      </c>
      <c r="E13" s="432">
        <v>0</v>
      </c>
      <c r="F13" s="432">
        <v>0</v>
      </c>
      <c r="G13" s="432">
        <f t="shared" si="0"/>
        <v>40635</v>
      </c>
      <c r="H13" s="561">
        <v>232</v>
      </c>
      <c r="I13" s="562">
        <f t="shared" si="1"/>
        <v>942.73199999999997</v>
      </c>
      <c r="J13" s="563">
        <f t="shared" si="2"/>
        <v>659.91239999999993</v>
      </c>
      <c r="K13" s="563">
        <f t="shared" si="3"/>
        <v>282.81959999999998</v>
      </c>
      <c r="L13" s="417">
        <v>0</v>
      </c>
      <c r="M13" s="536">
        <f t="shared" si="4"/>
        <v>130.03200000000001</v>
      </c>
      <c r="N13" s="537">
        <f t="shared" si="5"/>
        <v>32.508000000000003</v>
      </c>
      <c r="O13" s="537">
        <f t="shared" si="6"/>
        <v>32.508000000000003</v>
      </c>
      <c r="P13" s="537">
        <v>32.508000000000003</v>
      </c>
      <c r="Q13" s="537">
        <v>32.508000000000003</v>
      </c>
      <c r="R13" s="564"/>
    </row>
    <row r="14" spans="1:18">
      <c r="A14" s="417">
        <v>4</v>
      </c>
      <c r="B14" s="560" t="s">
        <v>832</v>
      </c>
      <c r="C14" s="565">
        <v>44640</v>
      </c>
      <c r="D14" s="565">
        <v>0</v>
      </c>
      <c r="E14" s="565">
        <v>0</v>
      </c>
      <c r="F14" s="432">
        <v>0</v>
      </c>
      <c r="G14" s="432">
        <f t="shared" si="0"/>
        <v>44640</v>
      </c>
      <c r="H14" s="561">
        <v>232</v>
      </c>
      <c r="I14" s="562">
        <f t="shared" si="1"/>
        <v>1035.6479999999999</v>
      </c>
      <c r="J14" s="563">
        <f t="shared" si="2"/>
        <v>724.95360000000005</v>
      </c>
      <c r="K14" s="563">
        <f t="shared" si="3"/>
        <v>310.69439999999997</v>
      </c>
      <c r="L14" s="417">
        <v>0</v>
      </c>
      <c r="M14" s="536">
        <f t="shared" si="4"/>
        <v>142.84800000000001</v>
      </c>
      <c r="N14" s="537">
        <f t="shared" si="5"/>
        <v>35.712000000000003</v>
      </c>
      <c r="O14" s="537">
        <f t="shared" si="6"/>
        <v>35.712000000000003</v>
      </c>
      <c r="P14" s="537">
        <v>35.712000000000003</v>
      </c>
      <c r="Q14" s="537">
        <v>35.712000000000003</v>
      </c>
      <c r="R14" s="564"/>
    </row>
    <row r="15" spans="1:18">
      <c r="A15" s="417">
        <v>5</v>
      </c>
      <c r="B15" s="560" t="s">
        <v>833</v>
      </c>
      <c r="C15" s="432">
        <v>50608</v>
      </c>
      <c r="D15" s="432">
        <v>528</v>
      </c>
      <c r="E15" s="432">
        <v>0</v>
      </c>
      <c r="F15" s="432">
        <v>0</v>
      </c>
      <c r="G15" s="432">
        <f t="shared" si="0"/>
        <v>51136</v>
      </c>
      <c r="H15" s="561">
        <v>232</v>
      </c>
      <c r="I15" s="562">
        <f t="shared" si="1"/>
        <v>1186.3552</v>
      </c>
      <c r="J15" s="563">
        <f t="shared" si="2"/>
        <v>830.44864000000007</v>
      </c>
      <c r="K15" s="563">
        <f t="shared" si="3"/>
        <v>355.90656000000001</v>
      </c>
      <c r="L15" s="417">
        <v>0</v>
      </c>
      <c r="M15" s="536">
        <f t="shared" si="4"/>
        <v>163.6352</v>
      </c>
      <c r="N15" s="537">
        <f t="shared" si="5"/>
        <v>40.908799999999999</v>
      </c>
      <c r="O15" s="537">
        <f t="shared" si="6"/>
        <v>40.908799999999999</v>
      </c>
      <c r="P15" s="537">
        <v>42.152799999999999</v>
      </c>
      <c r="Q15" s="537">
        <v>42.152799999999999</v>
      </c>
      <c r="R15" s="564"/>
    </row>
    <row r="16" spans="1:18">
      <c r="A16" s="417">
        <v>6</v>
      </c>
      <c r="B16" s="560" t="s">
        <v>834</v>
      </c>
      <c r="C16" s="565">
        <v>59000</v>
      </c>
      <c r="D16" s="565">
        <v>1100</v>
      </c>
      <c r="E16" s="565">
        <v>0</v>
      </c>
      <c r="F16" s="432">
        <v>0</v>
      </c>
      <c r="G16" s="432">
        <f t="shared" si="0"/>
        <v>60100</v>
      </c>
      <c r="H16" s="561">
        <v>232</v>
      </c>
      <c r="I16" s="562">
        <f t="shared" si="1"/>
        <v>1394.32</v>
      </c>
      <c r="J16" s="563">
        <f t="shared" si="2"/>
        <v>976.02399999999989</v>
      </c>
      <c r="K16" s="563">
        <f t="shared" si="3"/>
        <v>418.29599999999999</v>
      </c>
      <c r="L16" s="417">
        <v>0</v>
      </c>
      <c r="M16" s="536">
        <f t="shared" si="4"/>
        <v>192.32</v>
      </c>
      <c r="N16" s="537">
        <f t="shared" si="5"/>
        <v>48.08</v>
      </c>
      <c r="O16" s="537">
        <f t="shared" si="6"/>
        <v>48.08</v>
      </c>
      <c r="P16" s="537">
        <v>48.08</v>
      </c>
      <c r="Q16" s="537">
        <v>48.08</v>
      </c>
      <c r="R16" s="564"/>
    </row>
    <row r="17" spans="1:18">
      <c r="A17" s="417">
        <v>7</v>
      </c>
      <c r="B17" s="560" t="s">
        <v>835</v>
      </c>
      <c r="C17" s="432">
        <v>19540</v>
      </c>
      <c r="D17" s="432">
        <v>460</v>
      </c>
      <c r="E17" s="565">
        <v>0</v>
      </c>
      <c r="F17" s="432">
        <v>0</v>
      </c>
      <c r="G17" s="432">
        <f t="shared" si="0"/>
        <v>20000</v>
      </c>
      <c r="H17" s="561">
        <v>232</v>
      </c>
      <c r="I17" s="562">
        <f t="shared" si="1"/>
        <v>464</v>
      </c>
      <c r="J17" s="563">
        <f t="shared" si="2"/>
        <v>324.8</v>
      </c>
      <c r="K17" s="563">
        <f t="shared" si="3"/>
        <v>139.19999999999999</v>
      </c>
      <c r="L17" s="417">
        <v>0</v>
      </c>
      <c r="M17" s="536">
        <f t="shared" si="4"/>
        <v>64</v>
      </c>
      <c r="N17" s="537">
        <f t="shared" si="5"/>
        <v>16</v>
      </c>
      <c r="O17" s="537">
        <f t="shared" si="6"/>
        <v>16</v>
      </c>
      <c r="P17" s="537">
        <v>16</v>
      </c>
      <c r="Q17" s="537">
        <v>16</v>
      </c>
      <c r="R17" s="564"/>
    </row>
    <row r="18" spans="1:18">
      <c r="A18" s="417">
        <v>8</v>
      </c>
      <c r="B18" s="560" t="s">
        <v>836</v>
      </c>
      <c r="C18" s="432">
        <v>46595</v>
      </c>
      <c r="D18" s="432">
        <v>2067</v>
      </c>
      <c r="E18" s="432">
        <v>0</v>
      </c>
      <c r="F18" s="432">
        <v>0</v>
      </c>
      <c r="G18" s="432">
        <f t="shared" si="0"/>
        <v>48662</v>
      </c>
      <c r="H18" s="561">
        <v>232</v>
      </c>
      <c r="I18" s="562">
        <f t="shared" si="1"/>
        <v>1128.9584</v>
      </c>
      <c r="J18" s="563">
        <f t="shared" si="2"/>
        <v>790.27088000000003</v>
      </c>
      <c r="K18" s="563">
        <f t="shared" si="3"/>
        <v>338.68752000000001</v>
      </c>
      <c r="L18" s="417">
        <v>0</v>
      </c>
      <c r="M18" s="536">
        <f t="shared" si="4"/>
        <v>155.7184</v>
      </c>
      <c r="N18" s="537">
        <f t="shared" si="5"/>
        <v>38.929600000000001</v>
      </c>
      <c r="O18" s="537">
        <f t="shared" si="6"/>
        <v>38.929600000000001</v>
      </c>
      <c r="P18" s="537">
        <v>38.929600000000001</v>
      </c>
      <c r="Q18" s="537">
        <v>38.929600000000001</v>
      </c>
      <c r="R18" s="564"/>
    </row>
    <row r="19" spans="1:18">
      <c r="A19" s="417">
        <v>9</v>
      </c>
      <c r="B19" s="560" t="s">
        <v>837</v>
      </c>
      <c r="C19" s="432">
        <v>43107</v>
      </c>
      <c r="D19" s="432">
        <v>1134</v>
      </c>
      <c r="E19" s="432">
        <v>0</v>
      </c>
      <c r="F19" s="432">
        <v>0</v>
      </c>
      <c r="G19" s="432">
        <f t="shared" si="0"/>
        <v>44241</v>
      </c>
      <c r="H19" s="561">
        <v>232</v>
      </c>
      <c r="I19" s="562">
        <f t="shared" si="1"/>
        <v>1026.3912</v>
      </c>
      <c r="J19" s="563">
        <f t="shared" si="2"/>
        <v>718.47384000000011</v>
      </c>
      <c r="K19" s="563">
        <f t="shared" si="3"/>
        <v>307.91736000000003</v>
      </c>
      <c r="L19" s="417">
        <v>0</v>
      </c>
      <c r="M19" s="536">
        <f t="shared" si="4"/>
        <v>141.5712</v>
      </c>
      <c r="N19" s="537">
        <f t="shared" si="5"/>
        <v>35.392800000000001</v>
      </c>
      <c r="O19" s="537">
        <f t="shared" si="6"/>
        <v>35.392800000000001</v>
      </c>
      <c r="P19" s="537">
        <v>35.392800000000001</v>
      </c>
      <c r="Q19" s="537">
        <v>35.392800000000001</v>
      </c>
      <c r="R19" s="564"/>
    </row>
    <row r="20" spans="1:18">
      <c r="A20" s="417">
        <v>10</v>
      </c>
      <c r="B20" s="560" t="s">
        <v>838</v>
      </c>
      <c r="C20" s="565">
        <v>53000</v>
      </c>
      <c r="D20" s="565">
        <v>380</v>
      </c>
      <c r="E20" s="565">
        <v>0</v>
      </c>
      <c r="F20" s="432">
        <v>0</v>
      </c>
      <c r="G20" s="432">
        <f t="shared" si="0"/>
        <v>53380</v>
      </c>
      <c r="H20" s="561">
        <v>232</v>
      </c>
      <c r="I20" s="562">
        <f t="shared" si="1"/>
        <v>1238.4159999999999</v>
      </c>
      <c r="J20" s="563">
        <f t="shared" si="2"/>
        <v>866.89119999999991</v>
      </c>
      <c r="K20" s="563">
        <f t="shared" si="3"/>
        <v>371.52479999999997</v>
      </c>
      <c r="L20" s="417">
        <v>0</v>
      </c>
      <c r="M20" s="536">
        <f t="shared" si="4"/>
        <v>170.816</v>
      </c>
      <c r="N20" s="537">
        <f t="shared" si="5"/>
        <v>42.704000000000001</v>
      </c>
      <c r="O20" s="537">
        <f t="shared" si="6"/>
        <v>42.704000000000001</v>
      </c>
      <c r="P20" s="537">
        <v>42.704000000000001</v>
      </c>
      <c r="Q20" s="537">
        <v>42.704000000000001</v>
      </c>
      <c r="R20" s="564"/>
    </row>
    <row r="21" spans="1:18">
      <c r="A21" s="417">
        <v>11</v>
      </c>
      <c r="B21" s="560" t="s">
        <v>839</v>
      </c>
      <c r="C21" s="565">
        <v>32987</v>
      </c>
      <c r="D21" s="565">
        <v>0</v>
      </c>
      <c r="E21" s="565">
        <v>0</v>
      </c>
      <c r="F21" s="432">
        <v>0</v>
      </c>
      <c r="G21" s="432">
        <f t="shared" si="0"/>
        <v>32987</v>
      </c>
      <c r="H21" s="561">
        <v>232</v>
      </c>
      <c r="I21" s="562">
        <f t="shared" si="1"/>
        <v>765.29840000000002</v>
      </c>
      <c r="J21" s="563">
        <f t="shared" si="2"/>
        <v>535.70888000000002</v>
      </c>
      <c r="K21" s="563">
        <f t="shared" si="3"/>
        <v>229.58952000000002</v>
      </c>
      <c r="L21" s="417">
        <v>0</v>
      </c>
      <c r="M21" s="536">
        <f t="shared" si="4"/>
        <v>105.55840000000001</v>
      </c>
      <c r="N21" s="537">
        <f t="shared" si="5"/>
        <v>26.389600000000002</v>
      </c>
      <c r="O21" s="537">
        <f t="shared" si="6"/>
        <v>26.389600000000002</v>
      </c>
      <c r="P21" s="537">
        <v>26.389600000000002</v>
      </c>
      <c r="Q21" s="537">
        <v>26.389600000000002</v>
      </c>
      <c r="R21" s="564"/>
    </row>
    <row r="22" spans="1:18">
      <c r="A22" s="417">
        <v>12</v>
      </c>
      <c r="B22" s="560" t="s">
        <v>840</v>
      </c>
      <c r="C22" s="432">
        <v>29000</v>
      </c>
      <c r="D22" s="432">
        <v>500</v>
      </c>
      <c r="E22" s="432">
        <v>0</v>
      </c>
      <c r="F22" s="432">
        <v>0</v>
      </c>
      <c r="G22" s="432">
        <f t="shared" si="0"/>
        <v>29500</v>
      </c>
      <c r="H22" s="561">
        <v>232</v>
      </c>
      <c r="I22" s="562">
        <f t="shared" si="1"/>
        <v>684.4</v>
      </c>
      <c r="J22" s="563">
        <f t="shared" si="2"/>
        <v>479.08</v>
      </c>
      <c r="K22" s="563">
        <f t="shared" si="3"/>
        <v>205.32</v>
      </c>
      <c r="L22" s="417">
        <v>0</v>
      </c>
      <c r="M22" s="536">
        <f t="shared" si="4"/>
        <v>94.4</v>
      </c>
      <c r="N22" s="537">
        <f t="shared" si="5"/>
        <v>23.6</v>
      </c>
      <c r="O22" s="537">
        <f t="shared" si="6"/>
        <v>23.6</v>
      </c>
      <c r="P22" s="537">
        <v>23.6</v>
      </c>
      <c r="Q22" s="537">
        <v>23.6</v>
      </c>
      <c r="R22" s="564"/>
    </row>
    <row r="23" spans="1:18">
      <c r="A23" s="417">
        <v>13</v>
      </c>
      <c r="B23" s="560" t="s">
        <v>841</v>
      </c>
      <c r="C23" s="565">
        <v>107238</v>
      </c>
      <c r="D23" s="565">
        <v>325</v>
      </c>
      <c r="E23" s="565">
        <v>0</v>
      </c>
      <c r="F23" s="432">
        <v>0</v>
      </c>
      <c r="G23" s="432">
        <f t="shared" si="0"/>
        <v>107563</v>
      </c>
      <c r="H23" s="561">
        <v>232</v>
      </c>
      <c r="I23" s="562">
        <f t="shared" si="1"/>
        <v>2495.4616000000001</v>
      </c>
      <c r="J23" s="563">
        <f t="shared" si="2"/>
        <v>1746.82312</v>
      </c>
      <c r="K23" s="563">
        <f t="shared" si="3"/>
        <v>748.63847999999996</v>
      </c>
      <c r="L23" s="417">
        <v>0</v>
      </c>
      <c r="M23" s="536">
        <f t="shared" si="4"/>
        <v>344.20159999999998</v>
      </c>
      <c r="N23" s="537">
        <f t="shared" si="5"/>
        <v>86.050399999999996</v>
      </c>
      <c r="O23" s="537">
        <f t="shared" si="6"/>
        <v>86.050399999999996</v>
      </c>
      <c r="P23" s="537">
        <v>86.808000000000007</v>
      </c>
      <c r="Q23" s="537">
        <v>86.808000000000007</v>
      </c>
      <c r="R23" s="564"/>
    </row>
    <row r="24" spans="1:18">
      <c r="A24" s="417">
        <v>14</v>
      </c>
      <c r="B24" s="560" t="s">
        <v>842</v>
      </c>
      <c r="C24" s="432">
        <v>57821</v>
      </c>
      <c r="D24" s="432">
        <v>542</v>
      </c>
      <c r="E24" s="432">
        <v>0</v>
      </c>
      <c r="F24" s="432">
        <v>0</v>
      </c>
      <c r="G24" s="432">
        <f t="shared" si="0"/>
        <v>58363</v>
      </c>
      <c r="H24" s="561">
        <v>232</v>
      </c>
      <c r="I24" s="562">
        <f t="shared" si="1"/>
        <v>1354.0216</v>
      </c>
      <c r="J24" s="563">
        <f t="shared" si="2"/>
        <v>947.81511999999998</v>
      </c>
      <c r="K24" s="563">
        <f t="shared" si="3"/>
        <v>406.20648</v>
      </c>
      <c r="L24" s="417">
        <v>0</v>
      </c>
      <c r="M24" s="536">
        <f t="shared" si="4"/>
        <v>186.76159999999999</v>
      </c>
      <c r="N24" s="537">
        <f t="shared" si="5"/>
        <v>46.690399999999997</v>
      </c>
      <c r="O24" s="537">
        <f t="shared" si="6"/>
        <v>46.690399999999997</v>
      </c>
      <c r="P24" s="537">
        <v>44.332799999999999</v>
      </c>
      <c r="Q24" s="537">
        <v>44.332799999999999</v>
      </c>
      <c r="R24" s="564"/>
    </row>
    <row r="25" spans="1:18">
      <c r="A25" s="417">
        <v>15</v>
      </c>
      <c r="B25" s="560" t="s">
        <v>843</v>
      </c>
      <c r="C25" s="565">
        <v>27000</v>
      </c>
      <c r="D25" s="565">
        <v>0</v>
      </c>
      <c r="E25" s="565">
        <v>0</v>
      </c>
      <c r="F25" s="432">
        <v>0</v>
      </c>
      <c r="G25" s="432">
        <f t="shared" si="0"/>
        <v>27000</v>
      </c>
      <c r="H25" s="561">
        <v>232</v>
      </c>
      <c r="I25" s="562">
        <f t="shared" si="1"/>
        <v>626.4</v>
      </c>
      <c r="J25" s="563">
        <f t="shared" si="2"/>
        <v>438.48</v>
      </c>
      <c r="K25" s="563">
        <f t="shared" si="3"/>
        <v>187.92</v>
      </c>
      <c r="L25" s="417">
        <v>0</v>
      </c>
      <c r="M25" s="536">
        <f t="shared" si="4"/>
        <v>86.4</v>
      </c>
      <c r="N25" s="537">
        <f t="shared" si="5"/>
        <v>21.6</v>
      </c>
      <c r="O25" s="537">
        <f t="shared" si="6"/>
        <v>21.6</v>
      </c>
      <c r="P25" s="537">
        <v>21.6</v>
      </c>
      <c r="Q25" s="537">
        <v>21.6</v>
      </c>
      <c r="R25" s="564"/>
    </row>
    <row r="26" spans="1:18">
      <c r="A26" s="417">
        <v>16</v>
      </c>
      <c r="B26" s="560" t="s">
        <v>844</v>
      </c>
      <c r="C26" s="432">
        <v>41857</v>
      </c>
      <c r="D26" s="432">
        <v>1132</v>
      </c>
      <c r="E26" s="432">
        <v>0</v>
      </c>
      <c r="F26" s="432">
        <v>0</v>
      </c>
      <c r="G26" s="432">
        <f t="shared" si="0"/>
        <v>42989</v>
      </c>
      <c r="H26" s="561">
        <v>232</v>
      </c>
      <c r="I26" s="562">
        <f t="shared" si="1"/>
        <v>997.34479999999996</v>
      </c>
      <c r="J26" s="563">
        <f t="shared" si="2"/>
        <v>698.14135999999996</v>
      </c>
      <c r="K26" s="563">
        <f t="shared" si="3"/>
        <v>299.20344</v>
      </c>
      <c r="L26" s="417">
        <v>0</v>
      </c>
      <c r="M26" s="536">
        <f t="shared" si="4"/>
        <v>137.56479999999999</v>
      </c>
      <c r="N26" s="537">
        <f t="shared" si="5"/>
        <v>34.391199999999998</v>
      </c>
      <c r="O26" s="537">
        <f t="shared" si="6"/>
        <v>34.391199999999998</v>
      </c>
      <c r="P26" s="537">
        <v>34.391199999999998</v>
      </c>
      <c r="Q26" s="537">
        <v>34.391199999999998</v>
      </c>
      <c r="R26" s="564"/>
    </row>
    <row r="27" spans="1:18">
      <c r="A27" s="417">
        <v>17</v>
      </c>
      <c r="B27" s="560" t="s">
        <v>845</v>
      </c>
      <c r="C27" s="432">
        <v>22617</v>
      </c>
      <c r="D27" s="432">
        <v>429</v>
      </c>
      <c r="E27" s="432">
        <v>0</v>
      </c>
      <c r="F27" s="432">
        <v>0</v>
      </c>
      <c r="G27" s="432">
        <f t="shared" si="0"/>
        <v>23046</v>
      </c>
      <c r="H27" s="561">
        <v>232</v>
      </c>
      <c r="I27" s="562">
        <f t="shared" si="1"/>
        <v>534.66719999999998</v>
      </c>
      <c r="J27" s="563">
        <f t="shared" si="2"/>
        <v>374.26703999999995</v>
      </c>
      <c r="K27" s="563">
        <f t="shared" si="3"/>
        <v>160.40016</v>
      </c>
      <c r="L27" s="417">
        <v>0</v>
      </c>
      <c r="M27" s="536">
        <f t="shared" si="4"/>
        <v>73.747200000000007</v>
      </c>
      <c r="N27" s="537">
        <f t="shared" si="5"/>
        <v>18.436800000000002</v>
      </c>
      <c r="O27" s="537">
        <f t="shared" si="6"/>
        <v>18.436800000000002</v>
      </c>
      <c r="P27" s="537">
        <v>18.436800000000002</v>
      </c>
      <c r="Q27" s="537">
        <v>18.436800000000002</v>
      </c>
      <c r="R27" s="564"/>
    </row>
    <row r="28" spans="1:18">
      <c r="A28" s="417">
        <v>18</v>
      </c>
      <c r="B28" s="560" t="s">
        <v>846</v>
      </c>
      <c r="C28" s="565">
        <v>28821</v>
      </c>
      <c r="D28" s="565">
        <v>1589</v>
      </c>
      <c r="E28" s="565">
        <v>0</v>
      </c>
      <c r="F28" s="432">
        <v>0</v>
      </c>
      <c r="G28" s="432">
        <f t="shared" si="0"/>
        <v>30410</v>
      </c>
      <c r="H28" s="561">
        <v>232</v>
      </c>
      <c r="I28" s="562">
        <f t="shared" si="1"/>
        <v>705.51199999999994</v>
      </c>
      <c r="J28" s="563">
        <f t="shared" si="2"/>
        <v>493.85839999999996</v>
      </c>
      <c r="K28" s="563">
        <f t="shared" si="3"/>
        <v>211.65359999999998</v>
      </c>
      <c r="L28" s="417">
        <v>0</v>
      </c>
      <c r="M28" s="536">
        <f t="shared" si="4"/>
        <v>97.311999999999998</v>
      </c>
      <c r="N28" s="537">
        <f t="shared" si="5"/>
        <v>24.327999999999999</v>
      </c>
      <c r="O28" s="537">
        <f t="shared" si="6"/>
        <v>24.327999999999999</v>
      </c>
      <c r="P28" s="537">
        <v>24.327999999999999</v>
      </c>
      <c r="Q28" s="537">
        <v>24.327999999999999</v>
      </c>
      <c r="R28" s="564"/>
    </row>
    <row r="29" spans="1:18" ht="12.75" customHeight="1">
      <c r="A29" s="417">
        <v>19</v>
      </c>
      <c r="B29" s="560" t="s">
        <v>847</v>
      </c>
      <c r="C29" s="432">
        <v>64000</v>
      </c>
      <c r="D29" s="432">
        <v>1500</v>
      </c>
      <c r="E29" s="432">
        <v>0</v>
      </c>
      <c r="F29" s="432">
        <v>0</v>
      </c>
      <c r="G29" s="432">
        <f t="shared" si="0"/>
        <v>65500</v>
      </c>
      <c r="H29" s="561">
        <v>232</v>
      </c>
      <c r="I29" s="562">
        <f t="shared" si="1"/>
        <v>1519.6</v>
      </c>
      <c r="J29" s="563">
        <f t="shared" si="2"/>
        <v>1063.72</v>
      </c>
      <c r="K29" s="563">
        <f t="shared" si="3"/>
        <v>455.88</v>
      </c>
      <c r="L29" s="417">
        <v>0</v>
      </c>
      <c r="M29" s="536">
        <f t="shared" si="4"/>
        <v>209.6</v>
      </c>
      <c r="N29" s="537">
        <f t="shared" si="5"/>
        <v>52.4</v>
      </c>
      <c r="O29" s="537">
        <f t="shared" si="6"/>
        <v>52.4</v>
      </c>
      <c r="P29" s="537">
        <v>53.2</v>
      </c>
      <c r="Q29" s="537">
        <v>53.2</v>
      </c>
      <c r="R29" s="564"/>
    </row>
    <row r="30" spans="1:18" ht="12.75" customHeight="1">
      <c r="A30" s="417">
        <v>20</v>
      </c>
      <c r="B30" s="560" t="s">
        <v>848</v>
      </c>
      <c r="C30" s="432">
        <v>44450</v>
      </c>
      <c r="D30" s="432">
        <v>760</v>
      </c>
      <c r="E30" s="432">
        <v>0</v>
      </c>
      <c r="F30" s="432">
        <v>0</v>
      </c>
      <c r="G30" s="432">
        <f t="shared" si="0"/>
        <v>45210</v>
      </c>
      <c r="H30" s="561">
        <v>232</v>
      </c>
      <c r="I30" s="562">
        <f t="shared" si="1"/>
        <v>1048.8720000000001</v>
      </c>
      <c r="J30" s="563">
        <f t="shared" si="2"/>
        <v>734.21040000000005</v>
      </c>
      <c r="K30" s="563">
        <f t="shared" si="3"/>
        <v>314.66160000000002</v>
      </c>
      <c r="L30" s="417">
        <v>0</v>
      </c>
      <c r="M30" s="536">
        <f t="shared" si="4"/>
        <v>144.672</v>
      </c>
      <c r="N30" s="537">
        <f t="shared" si="5"/>
        <v>36.167999999999999</v>
      </c>
      <c r="O30" s="537">
        <f t="shared" si="6"/>
        <v>36.167999999999999</v>
      </c>
      <c r="P30" s="537">
        <v>36.167999999999999</v>
      </c>
      <c r="Q30" s="537">
        <v>36.167999999999999</v>
      </c>
      <c r="R30" s="564"/>
    </row>
    <row r="31" spans="1:18">
      <c r="A31" s="417">
        <v>21</v>
      </c>
      <c r="B31" s="560" t="s">
        <v>849</v>
      </c>
      <c r="C31" s="432">
        <v>37000</v>
      </c>
      <c r="D31" s="432">
        <v>3000</v>
      </c>
      <c r="E31" s="432">
        <v>0</v>
      </c>
      <c r="F31" s="432">
        <v>0</v>
      </c>
      <c r="G31" s="432">
        <f t="shared" si="0"/>
        <v>40000</v>
      </c>
      <c r="H31" s="561">
        <v>232</v>
      </c>
      <c r="I31" s="562">
        <f t="shared" si="1"/>
        <v>928</v>
      </c>
      <c r="J31" s="563">
        <f t="shared" si="2"/>
        <v>649.6</v>
      </c>
      <c r="K31" s="563">
        <f t="shared" si="3"/>
        <v>278.39999999999998</v>
      </c>
      <c r="L31" s="417">
        <v>0</v>
      </c>
      <c r="M31" s="536">
        <f t="shared" si="4"/>
        <v>128</v>
      </c>
      <c r="N31" s="537">
        <f t="shared" si="5"/>
        <v>32</v>
      </c>
      <c r="O31" s="537">
        <f t="shared" si="6"/>
        <v>32</v>
      </c>
      <c r="P31" s="537">
        <v>32.799999999999997</v>
      </c>
      <c r="Q31" s="537">
        <v>32.799999999999997</v>
      </c>
      <c r="R31" s="564"/>
    </row>
    <row r="32" spans="1:18" ht="15">
      <c r="A32" s="1457" t="s">
        <v>15</v>
      </c>
      <c r="B32" s="1458"/>
      <c r="C32" s="566">
        <f>SUM(C11:C31)</f>
        <v>932743</v>
      </c>
      <c r="D32" s="566">
        <f t="shared" ref="D32:L32" si="7">SUM(D11:D31)</f>
        <v>20085</v>
      </c>
      <c r="E32" s="566">
        <f t="shared" si="7"/>
        <v>0</v>
      </c>
      <c r="F32" s="566">
        <f t="shared" si="7"/>
        <v>0</v>
      </c>
      <c r="G32" s="566">
        <f>SUM(G11:G31)</f>
        <v>952828</v>
      </c>
      <c r="H32" s="561">
        <v>232</v>
      </c>
      <c r="I32" s="567">
        <f t="shared" si="1"/>
        <v>22105.6096</v>
      </c>
      <c r="J32" s="563">
        <f t="shared" si="2"/>
        <v>15473.926719999999</v>
      </c>
      <c r="K32" s="563">
        <f t="shared" si="3"/>
        <v>6631.6828799999994</v>
      </c>
      <c r="L32" s="550">
        <f t="shared" si="7"/>
        <v>0</v>
      </c>
      <c r="M32" s="536">
        <f t="shared" si="4"/>
        <v>3049.0495999999998</v>
      </c>
      <c r="N32" s="536">
        <f t="shared" si="5"/>
        <v>762.26239999999996</v>
      </c>
      <c r="O32" s="536">
        <f t="shared" si="6"/>
        <v>762.26239999999996</v>
      </c>
      <c r="P32" s="536">
        <v>763.50639999999999</v>
      </c>
      <c r="Q32" s="536">
        <v>763.50639999999999</v>
      </c>
      <c r="R32" s="568"/>
    </row>
    <row r="33" spans="1:18">
      <c r="A33" s="282"/>
      <c r="B33" s="282"/>
      <c r="C33" s="283"/>
      <c r="D33" s="283"/>
      <c r="E33" s="283"/>
      <c r="F33" s="283"/>
      <c r="G33" s="283"/>
      <c r="H33" s="283"/>
      <c r="I33" s="284"/>
      <c r="J33" s="284"/>
      <c r="K33" s="284"/>
      <c r="L33" s="284"/>
      <c r="M33" s="284"/>
      <c r="N33" s="284"/>
      <c r="O33" s="284"/>
      <c r="P33" s="284"/>
      <c r="Q33" s="284"/>
      <c r="R33" s="284"/>
    </row>
    <row r="34" spans="1:18">
      <c r="A34" s="285" t="s">
        <v>7</v>
      </c>
      <c r="B34" s="286"/>
      <c r="C34" s="285"/>
      <c r="D34" s="283"/>
      <c r="E34" s="283"/>
      <c r="F34" s="283"/>
      <c r="G34" s="283"/>
      <c r="H34" s="283"/>
      <c r="I34" s="284"/>
      <c r="J34" s="284"/>
      <c r="K34" s="284"/>
      <c r="L34" s="284"/>
      <c r="M34" s="284"/>
      <c r="N34" s="284"/>
      <c r="O34" s="284"/>
      <c r="P34" s="284"/>
      <c r="Q34" s="284"/>
      <c r="R34" s="284"/>
    </row>
    <row r="35" spans="1:18">
      <c r="A35" s="287" t="s">
        <v>8</v>
      </c>
      <c r="B35" s="287"/>
      <c r="C35" s="288"/>
      <c r="D35" s="284"/>
      <c r="E35" s="284"/>
      <c r="F35" s="284"/>
      <c r="G35" s="284"/>
      <c r="H35" s="284"/>
      <c r="I35" s="284"/>
      <c r="J35" s="1022">
        <f>J32/I32</f>
        <v>0.7</v>
      </c>
      <c r="K35" s="1021">
        <f>K32/I32</f>
        <v>0.3</v>
      </c>
      <c r="L35" s="284"/>
      <c r="M35" s="284"/>
      <c r="N35" s="284"/>
      <c r="O35" s="284"/>
      <c r="P35" s="284"/>
      <c r="Q35" s="284"/>
      <c r="R35" s="284"/>
    </row>
    <row r="36" spans="1:18">
      <c r="A36" s="287" t="s">
        <v>9</v>
      </c>
      <c r="B36" s="287"/>
      <c r="C36" s="288"/>
      <c r="D36" s="284"/>
      <c r="E36" s="284"/>
      <c r="F36" s="284"/>
      <c r="G36" s="284"/>
      <c r="H36" s="284"/>
      <c r="I36" s="284"/>
      <c r="J36" s="284"/>
      <c r="K36" s="284"/>
      <c r="L36" s="284"/>
      <c r="M36" s="284"/>
      <c r="N36" s="284"/>
      <c r="O36" s="284"/>
      <c r="P36" s="284"/>
      <c r="Q36" s="284"/>
      <c r="R36" s="284"/>
    </row>
    <row r="37" spans="1:18">
      <c r="A37" s="1456" t="s">
        <v>850</v>
      </c>
      <c r="B37" s="1456"/>
      <c r="C37" s="1456"/>
      <c r="D37" s="1456"/>
      <c r="E37" s="284"/>
      <c r="F37" s="284"/>
      <c r="G37" s="284"/>
      <c r="H37" s="284"/>
      <c r="I37" s="284"/>
      <c r="J37" s="284"/>
      <c r="K37" s="284"/>
      <c r="L37" s="283"/>
      <c r="M37" s="289"/>
      <c r="N37" s="289"/>
      <c r="O37" s="289"/>
      <c r="P37" s="289"/>
      <c r="Q37" s="289"/>
      <c r="R37" s="289"/>
    </row>
    <row r="38" spans="1:18">
      <c r="A38" s="285" t="s">
        <v>851</v>
      </c>
      <c r="B38" s="287" t="s">
        <v>852</v>
      </c>
      <c r="C38" s="288"/>
      <c r="D38" s="284"/>
      <c r="E38" s="284"/>
      <c r="F38" s="284"/>
      <c r="G38" s="284"/>
      <c r="H38" s="284"/>
      <c r="I38" s="284"/>
      <c r="J38" s="284"/>
      <c r="K38" s="284"/>
      <c r="L38" s="284"/>
      <c r="M38" s="284"/>
      <c r="N38" s="284"/>
      <c r="O38" s="284"/>
      <c r="P38" s="284"/>
      <c r="Q38" s="284"/>
      <c r="R38" s="284"/>
    </row>
    <row r="39" spans="1:18">
      <c r="A39" s="285" t="s">
        <v>853</v>
      </c>
      <c r="B39" s="1456" t="s">
        <v>854</v>
      </c>
      <c r="C39" s="1456"/>
      <c r="D39" s="1456"/>
      <c r="E39" s="1456"/>
      <c r="F39" s="288"/>
      <c r="G39" s="284"/>
      <c r="H39" s="284"/>
      <c r="I39" s="284"/>
      <c r="J39" s="284"/>
      <c r="K39" s="284"/>
      <c r="L39" s="284"/>
      <c r="M39" s="284"/>
      <c r="N39" s="284"/>
      <c r="O39" s="284"/>
      <c r="P39" s="284"/>
      <c r="Q39" s="284"/>
      <c r="R39" s="284"/>
    </row>
    <row r="40" spans="1:18">
      <c r="A40" s="287" t="s">
        <v>855</v>
      </c>
      <c r="B40" s="1456" t="s">
        <v>856</v>
      </c>
      <c r="C40" s="1456"/>
      <c r="D40" s="1456"/>
      <c r="E40" s="1456"/>
      <c r="F40" s="288"/>
      <c r="G40" s="284"/>
      <c r="H40" s="284"/>
      <c r="I40" s="284"/>
      <c r="J40" s="284"/>
      <c r="K40" s="284"/>
      <c r="L40" s="284"/>
      <c r="M40" s="284"/>
      <c r="N40" s="284"/>
      <c r="O40" s="284"/>
      <c r="P40" s="284"/>
      <c r="Q40" s="284"/>
      <c r="R40" s="284"/>
    </row>
    <row r="41" spans="1:18">
      <c r="A41" s="287" t="s">
        <v>857</v>
      </c>
      <c r="B41" s="1456" t="s">
        <v>858</v>
      </c>
      <c r="C41" s="1456"/>
      <c r="D41" s="1456"/>
      <c r="E41" s="1456"/>
      <c r="F41" s="1456"/>
      <c r="G41" s="1456"/>
      <c r="H41" s="1456"/>
      <c r="I41" s="1456"/>
      <c r="J41" s="1456"/>
      <c r="K41" s="1456"/>
      <c r="L41" s="1456"/>
      <c r="M41" s="1456"/>
      <c r="N41" s="1456"/>
      <c r="O41" s="1456"/>
      <c r="P41" s="1456"/>
      <c r="Q41" s="1456"/>
      <c r="R41" s="1456"/>
    </row>
    <row r="42" spans="1:18">
      <c r="A42" s="287" t="s">
        <v>859</v>
      </c>
      <c r="B42" s="287" t="s">
        <v>860</v>
      </c>
      <c r="C42" s="288"/>
      <c r="D42" s="284"/>
      <c r="E42" s="284"/>
      <c r="F42" s="284"/>
      <c r="G42" s="284"/>
      <c r="H42" s="284"/>
      <c r="I42" s="284"/>
      <c r="J42" s="284"/>
      <c r="K42" s="284"/>
      <c r="L42" s="284"/>
      <c r="M42" s="284"/>
      <c r="N42" s="284"/>
      <c r="O42" s="284"/>
      <c r="P42" s="284"/>
      <c r="Q42" s="284"/>
      <c r="R42" s="284"/>
    </row>
    <row r="43" spans="1:18">
      <c r="A43" s="287" t="s">
        <v>861</v>
      </c>
      <c r="B43" s="287" t="s">
        <v>862</v>
      </c>
      <c r="C43" s="288"/>
      <c r="D43" s="284"/>
      <c r="E43" s="284"/>
      <c r="F43" s="284"/>
      <c r="G43" s="284"/>
      <c r="H43" s="284"/>
      <c r="I43" s="284"/>
      <c r="J43" s="284"/>
      <c r="K43" s="284"/>
      <c r="L43" s="284"/>
      <c r="M43" s="284"/>
      <c r="N43" s="284"/>
      <c r="O43" s="284"/>
      <c r="P43" s="284"/>
      <c r="Q43" s="284"/>
      <c r="R43" s="284"/>
    </row>
    <row r="44" spans="1:18">
      <c r="A44" s="287"/>
      <c r="B44" s="287" t="s">
        <v>863</v>
      </c>
      <c r="C44" s="288"/>
      <c r="D44" s="284"/>
      <c r="E44" s="284"/>
      <c r="F44" s="284"/>
      <c r="G44" s="284"/>
      <c r="H44" s="284"/>
      <c r="I44" s="284"/>
      <c r="J44" s="284"/>
      <c r="K44" s="284"/>
      <c r="L44" s="284"/>
      <c r="M44" s="284"/>
      <c r="N44" s="284"/>
      <c r="O44" s="284"/>
      <c r="P44" s="284"/>
      <c r="Q44" s="284"/>
      <c r="R44" s="284"/>
    </row>
    <row r="45" spans="1:18">
      <c r="A45" s="287"/>
      <c r="B45" s="287"/>
      <c r="C45" s="288"/>
      <c r="D45" s="284"/>
      <c r="E45" s="284"/>
      <c r="F45" s="284"/>
      <c r="G45" s="284"/>
      <c r="H45" s="284"/>
      <c r="I45" s="284"/>
      <c r="J45" s="284"/>
      <c r="K45" s="284"/>
      <c r="L45" s="284"/>
      <c r="M45" s="284"/>
      <c r="N45" s="284"/>
      <c r="O45" s="284"/>
      <c r="P45" s="284"/>
      <c r="Q45" s="284"/>
      <c r="R45" s="284"/>
    </row>
    <row r="46" spans="1:18" ht="14.25" customHeight="1">
      <c r="A46" s="287"/>
      <c r="B46" s="287"/>
      <c r="C46" s="288"/>
      <c r="D46" s="284"/>
      <c r="E46" s="284"/>
      <c r="F46" s="284"/>
      <c r="G46" s="284"/>
      <c r="H46" s="284"/>
      <c r="I46" s="284"/>
      <c r="J46" s="284"/>
      <c r="K46" s="284"/>
      <c r="L46" s="1086" t="s">
        <v>1065</v>
      </c>
      <c r="M46" s="1086"/>
      <c r="N46" s="1086"/>
      <c r="O46" s="1086"/>
      <c r="P46" s="1086"/>
      <c r="Q46" s="1086"/>
      <c r="R46" s="1086"/>
    </row>
    <row r="47" spans="1:18" ht="14.25" customHeight="1">
      <c r="A47" s="287" t="s">
        <v>11</v>
      </c>
      <c r="B47" s="290"/>
      <c r="C47" s="284"/>
      <c r="D47" s="284"/>
      <c r="E47" s="284"/>
      <c r="F47" s="284"/>
      <c r="G47" s="284"/>
      <c r="H47" s="288"/>
      <c r="I47" s="284"/>
      <c r="J47" s="288"/>
      <c r="K47" s="288"/>
      <c r="L47" s="1086"/>
      <c r="M47" s="1086"/>
      <c r="N47" s="1086"/>
      <c r="O47" s="1086"/>
      <c r="P47" s="1086"/>
      <c r="Q47" s="1086"/>
      <c r="R47" s="1086"/>
    </row>
    <row r="48" spans="1:18" ht="14.25" customHeight="1">
      <c r="A48" s="290"/>
      <c r="B48" s="290"/>
      <c r="C48" s="284"/>
      <c r="D48" s="284"/>
      <c r="E48" s="284"/>
      <c r="F48" s="284"/>
      <c r="G48" s="284"/>
      <c r="H48" s="284"/>
      <c r="I48" s="288"/>
      <c r="J48" s="288"/>
      <c r="K48" s="288"/>
      <c r="L48" s="1086"/>
      <c r="M48" s="1086"/>
      <c r="N48" s="1086"/>
      <c r="O48" s="1086"/>
      <c r="P48" s="1086"/>
      <c r="Q48" s="1086"/>
      <c r="R48" s="1086"/>
    </row>
    <row r="49" spans="1:18" ht="21.75" customHeight="1">
      <c r="A49" s="290"/>
      <c r="B49" s="290"/>
      <c r="C49" s="284"/>
      <c r="D49" s="284"/>
      <c r="E49" s="284"/>
      <c r="F49" s="284"/>
      <c r="G49" s="284"/>
      <c r="H49" s="284"/>
      <c r="I49" s="288"/>
      <c r="J49" s="288"/>
      <c r="K49" s="288"/>
      <c r="L49" s="1086"/>
      <c r="M49" s="1086"/>
      <c r="N49" s="1086"/>
      <c r="O49" s="1086"/>
      <c r="P49" s="1086"/>
      <c r="Q49" s="1086"/>
      <c r="R49" s="1086"/>
    </row>
    <row r="50" spans="1:18" ht="15.75" customHeight="1">
      <c r="A50" s="287"/>
      <c r="B50" s="287"/>
      <c r="C50" s="284"/>
      <c r="D50" s="284"/>
      <c r="E50" s="284"/>
      <c r="F50" s="284"/>
      <c r="G50" s="284"/>
      <c r="H50" s="284"/>
      <c r="I50" s="284"/>
      <c r="J50" s="288"/>
      <c r="K50" s="288"/>
      <c r="L50" s="1086"/>
      <c r="M50" s="1086"/>
      <c r="N50" s="1086"/>
      <c r="O50" s="1086"/>
      <c r="P50" s="1086"/>
      <c r="Q50" s="1086"/>
      <c r="R50" s="1086"/>
    </row>
    <row r="51" spans="1:18">
      <c r="L51" s="1086"/>
      <c r="M51" s="1086"/>
      <c r="N51" s="1086"/>
      <c r="O51" s="1086"/>
      <c r="P51" s="1086"/>
      <c r="Q51" s="1086"/>
      <c r="R51" s="1086"/>
    </row>
    <row r="52" spans="1:18">
      <c r="L52" s="1086"/>
      <c r="M52" s="1086"/>
      <c r="N52" s="1086"/>
      <c r="O52" s="1086"/>
      <c r="P52" s="1086"/>
      <c r="Q52" s="1086"/>
      <c r="R52" s="1086"/>
    </row>
  </sheetData>
  <mergeCells count="20">
    <mergeCell ref="A32:B32"/>
    <mergeCell ref="A2:R2"/>
    <mergeCell ref="A3:R3"/>
    <mergeCell ref="G1:I1"/>
    <mergeCell ref="A6:R6"/>
    <mergeCell ref="Q1:R1"/>
    <mergeCell ref="A4:R5"/>
    <mergeCell ref="L7:R7"/>
    <mergeCell ref="A8:A9"/>
    <mergeCell ref="B8:B9"/>
    <mergeCell ref="C8:G8"/>
    <mergeCell ref="A7:B7"/>
    <mergeCell ref="H8:H9"/>
    <mergeCell ref="I8:L8"/>
    <mergeCell ref="M8:R8"/>
    <mergeCell ref="A37:D37"/>
    <mergeCell ref="B39:E39"/>
    <mergeCell ref="B40:E40"/>
    <mergeCell ref="B41:R41"/>
    <mergeCell ref="L46:R52"/>
  </mergeCells>
  <phoneticPr fontId="0" type="noConversion"/>
  <printOptions horizontalCentered="1"/>
  <pageMargins left="0.70866141732283472" right="0.70866141732283472" top="0.23622047244094491" bottom="0" header="0.31496062992125984" footer="0.31496062992125984"/>
  <pageSetup paperSize="5" scale="89" orientation="landscape" r:id="rId1"/>
</worksheet>
</file>

<file path=xl/worksheets/sheet58.xml><?xml version="1.0" encoding="utf-8"?>
<worksheet xmlns="http://schemas.openxmlformats.org/spreadsheetml/2006/main" xmlns:r="http://schemas.openxmlformats.org/officeDocument/2006/relationships">
  <sheetPr>
    <pageSetUpPr fitToPage="1"/>
  </sheetPr>
  <dimension ref="A1:T52"/>
  <sheetViews>
    <sheetView view="pageBreakPreview" zoomScaleNormal="70" zoomScaleSheetLayoutView="100" workbookViewId="0">
      <selection activeCell="J13" sqref="J13"/>
    </sheetView>
  </sheetViews>
  <sheetFormatPr defaultColWidth="9.140625" defaultRowHeight="12.75"/>
  <cols>
    <col min="1" max="1" width="5.5703125" style="222" customWidth="1"/>
    <col min="2" max="2" width="8.85546875" style="493" customWidth="1"/>
    <col min="3" max="3" width="10.28515625" style="222" customWidth="1"/>
    <col min="4" max="4" width="8.42578125" style="222" customWidth="1"/>
    <col min="5" max="6" width="9.85546875" style="222" customWidth="1"/>
    <col min="7" max="7" width="10.85546875" style="222" customWidth="1"/>
    <col min="8" max="8" width="12.85546875" style="222" customWidth="1"/>
    <col min="9" max="9" width="10.5703125" style="215" customWidth="1"/>
    <col min="10" max="10" width="11.7109375" style="215" customWidth="1"/>
    <col min="11" max="11" width="8.42578125" style="215" customWidth="1"/>
    <col min="12" max="14" width="8.140625" style="215" customWidth="1"/>
    <col min="15" max="15" width="8.42578125" style="215" customWidth="1"/>
    <col min="16" max="16" width="8.140625" style="215" customWidth="1"/>
    <col min="17" max="17" width="8.85546875" style="215" customWidth="1"/>
    <col min="18" max="18" width="8.140625" style="215" customWidth="1"/>
    <col min="19" max="16384" width="9.140625" style="215"/>
  </cols>
  <sheetData>
    <row r="1" spans="1:20" ht="12.75" customHeight="1">
      <c r="A1" s="608"/>
      <c r="B1" s="609"/>
      <c r="C1" s="608"/>
      <c r="D1" s="608"/>
      <c r="E1" s="608"/>
      <c r="F1" s="608"/>
      <c r="G1" s="1472"/>
      <c r="H1" s="1472"/>
      <c r="I1" s="1472"/>
      <c r="J1" s="608"/>
      <c r="K1" s="608"/>
      <c r="L1" s="608"/>
      <c r="M1" s="608"/>
      <c r="N1" s="608"/>
      <c r="O1" s="608"/>
      <c r="P1" s="608"/>
      <c r="Q1" s="1469" t="s">
        <v>552</v>
      </c>
      <c r="R1" s="1469"/>
      <c r="S1" s="383"/>
      <c r="T1" s="383"/>
    </row>
    <row r="2" spans="1:20" ht="15.75">
      <c r="A2" s="1473" t="s">
        <v>0</v>
      </c>
      <c r="B2" s="1473"/>
      <c r="C2" s="1473"/>
      <c r="D2" s="1473"/>
      <c r="E2" s="1473"/>
      <c r="F2" s="1473"/>
      <c r="G2" s="1473"/>
      <c r="H2" s="1473"/>
      <c r="I2" s="1473"/>
      <c r="J2" s="1473"/>
      <c r="K2" s="1473"/>
      <c r="L2" s="1473"/>
      <c r="M2" s="1473"/>
      <c r="N2" s="1473"/>
      <c r="O2" s="1473"/>
      <c r="P2" s="1473"/>
      <c r="Q2" s="1473"/>
      <c r="R2" s="1473"/>
      <c r="S2" s="383"/>
      <c r="T2" s="383"/>
    </row>
    <row r="3" spans="1:20" ht="18">
      <c r="A3" s="1474" t="s">
        <v>655</v>
      </c>
      <c r="B3" s="1474"/>
      <c r="C3" s="1474"/>
      <c r="D3" s="1474"/>
      <c r="E3" s="1474"/>
      <c r="F3" s="1474"/>
      <c r="G3" s="1474"/>
      <c r="H3" s="1474"/>
      <c r="I3" s="1474"/>
      <c r="J3" s="1474"/>
      <c r="K3" s="1474"/>
      <c r="L3" s="1474"/>
      <c r="M3" s="1474"/>
      <c r="N3" s="1474"/>
      <c r="O3" s="1474"/>
      <c r="P3" s="1474"/>
      <c r="Q3" s="1474"/>
      <c r="R3" s="1474"/>
      <c r="S3" s="383"/>
      <c r="T3" s="383"/>
    </row>
    <row r="4" spans="1:20" ht="12.75" customHeight="1">
      <c r="A4" s="1475" t="s">
        <v>747</v>
      </c>
      <c r="B4" s="1475"/>
      <c r="C4" s="1475"/>
      <c r="D4" s="1475"/>
      <c r="E4" s="1475"/>
      <c r="F4" s="1475"/>
      <c r="G4" s="1475"/>
      <c r="H4" s="1475"/>
      <c r="I4" s="1475"/>
      <c r="J4" s="1475"/>
      <c r="K4" s="1475"/>
      <c r="L4" s="1475"/>
      <c r="M4" s="1475"/>
      <c r="N4" s="1475"/>
      <c r="O4" s="1475"/>
      <c r="P4" s="1475"/>
      <c r="Q4" s="1475"/>
      <c r="R4" s="1475"/>
      <c r="S4" s="383"/>
      <c r="T4" s="383"/>
    </row>
    <row r="5" spans="1:20" s="216" customFormat="1" ht="7.5" customHeight="1">
      <c r="A5" s="1475"/>
      <c r="B5" s="1475"/>
      <c r="C5" s="1475"/>
      <c r="D5" s="1475"/>
      <c r="E5" s="1475"/>
      <c r="F5" s="1475"/>
      <c r="G5" s="1475"/>
      <c r="H5" s="1475"/>
      <c r="I5" s="1475"/>
      <c r="J5" s="1475"/>
      <c r="K5" s="1475"/>
      <c r="L5" s="1475"/>
      <c r="M5" s="1475"/>
      <c r="N5" s="1475"/>
      <c r="O5" s="1475"/>
      <c r="P5" s="1475"/>
      <c r="Q5" s="1475"/>
      <c r="R5" s="1475"/>
      <c r="S5" s="384"/>
      <c r="T5" s="384"/>
    </row>
    <row r="6" spans="1:20">
      <c r="A6" s="1476"/>
      <c r="B6" s="1476"/>
      <c r="C6" s="1476"/>
      <c r="D6" s="1476"/>
      <c r="E6" s="1476"/>
      <c r="F6" s="1476"/>
      <c r="G6" s="1476"/>
      <c r="H6" s="1476"/>
      <c r="I6" s="1476"/>
      <c r="J6" s="1476"/>
      <c r="K6" s="1476"/>
      <c r="L6" s="1476"/>
      <c r="M6" s="1476"/>
      <c r="N6" s="1476"/>
      <c r="O6" s="1476"/>
      <c r="P6" s="1476"/>
      <c r="Q6" s="1476"/>
      <c r="R6" s="1476"/>
      <c r="S6" s="383"/>
      <c r="T6" s="383"/>
    </row>
    <row r="7" spans="1:20">
      <c r="A7" s="610" t="s">
        <v>966</v>
      </c>
      <c r="B7" s="610"/>
      <c r="C7" s="611"/>
      <c r="D7" s="611"/>
      <c r="E7" s="611"/>
      <c r="F7" s="611"/>
      <c r="G7" s="611"/>
      <c r="H7" s="612"/>
      <c r="I7" s="611"/>
      <c r="J7" s="611"/>
      <c r="K7" s="611"/>
      <c r="L7" s="1477"/>
      <c r="M7" s="1477"/>
      <c r="N7" s="1477"/>
      <c r="O7" s="1477"/>
      <c r="P7" s="1477"/>
      <c r="Q7" s="1477"/>
      <c r="R7" s="1477"/>
      <c r="S7" s="383"/>
      <c r="T7" s="383"/>
    </row>
    <row r="8" spans="1:20" ht="30.75" customHeight="1">
      <c r="A8" s="1284" t="s">
        <v>2</v>
      </c>
      <c r="B8" s="1470" t="s">
        <v>3</v>
      </c>
      <c r="C8" s="1284" t="s">
        <v>505</v>
      </c>
      <c r="D8" s="1284"/>
      <c r="E8" s="1284"/>
      <c r="F8" s="1284"/>
      <c r="G8" s="1284"/>
      <c r="H8" s="1284" t="s">
        <v>81</v>
      </c>
      <c r="I8" s="1284" t="s">
        <v>82</v>
      </c>
      <c r="J8" s="1284"/>
      <c r="K8" s="1284"/>
      <c r="L8" s="1284"/>
      <c r="M8" s="1284" t="s">
        <v>739</v>
      </c>
      <c r="N8" s="1284"/>
      <c r="O8" s="1284"/>
      <c r="P8" s="1284"/>
      <c r="Q8" s="1284"/>
      <c r="R8" s="1284"/>
      <c r="S8" s="383"/>
      <c r="T8" s="383"/>
    </row>
    <row r="9" spans="1:20" ht="44.45" customHeight="1">
      <c r="A9" s="1298"/>
      <c r="B9" s="1471"/>
      <c r="C9" s="270" t="s">
        <v>5</v>
      </c>
      <c r="D9" s="270" t="s">
        <v>6</v>
      </c>
      <c r="E9" s="270" t="s">
        <v>369</v>
      </c>
      <c r="F9" s="270" t="s">
        <v>96</v>
      </c>
      <c r="G9" s="270" t="s">
        <v>230</v>
      </c>
      <c r="H9" s="1298"/>
      <c r="I9" s="270" t="s">
        <v>180</v>
      </c>
      <c r="J9" s="270" t="s">
        <v>113</v>
      </c>
      <c r="K9" s="270" t="s">
        <v>114</v>
      </c>
      <c r="L9" s="270" t="s">
        <v>453</v>
      </c>
      <c r="M9" s="270" t="s">
        <v>15</v>
      </c>
      <c r="N9" s="270" t="s">
        <v>916</v>
      </c>
      <c r="O9" s="270" t="s">
        <v>917</v>
      </c>
      <c r="P9" s="270" t="s">
        <v>918</v>
      </c>
      <c r="Q9" s="270" t="s">
        <v>923</v>
      </c>
      <c r="R9" s="270" t="s">
        <v>744</v>
      </c>
      <c r="S9" s="383"/>
      <c r="T9" s="383"/>
    </row>
    <row r="10" spans="1:20" s="217" customFormat="1">
      <c r="A10" s="270">
        <v>1</v>
      </c>
      <c r="B10" s="494">
        <v>2</v>
      </c>
      <c r="C10" s="270">
        <v>3</v>
      </c>
      <c r="D10" s="270">
        <v>4</v>
      </c>
      <c r="E10" s="270">
        <v>5</v>
      </c>
      <c r="F10" s="270">
        <v>6</v>
      </c>
      <c r="G10" s="270">
        <v>7</v>
      </c>
      <c r="H10" s="270">
        <v>8</v>
      </c>
      <c r="I10" s="270">
        <v>9</v>
      </c>
      <c r="J10" s="270">
        <v>10</v>
      </c>
      <c r="K10" s="270">
        <v>11</v>
      </c>
      <c r="L10" s="270">
        <v>12</v>
      </c>
      <c r="M10" s="270">
        <v>13</v>
      </c>
      <c r="N10" s="270">
        <v>14</v>
      </c>
      <c r="O10" s="270">
        <v>15</v>
      </c>
      <c r="P10" s="270">
        <v>16</v>
      </c>
      <c r="Q10" s="270">
        <v>17</v>
      </c>
      <c r="R10" s="270">
        <v>18</v>
      </c>
      <c r="S10" s="385"/>
      <c r="T10" s="385"/>
    </row>
    <row r="11" spans="1:20">
      <c r="A11" s="432">
        <v>1</v>
      </c>
      <c r="B11" s="569" t="s">
        <v>829</v>
      </c>
      <c r="C11" s="432">
        <v>24024</v>
      </c>
      <c r="D11" s="432">
        <v>4044</v>
      </c>
      <c r="E11" s="432">
        <v>0</v>
      </c>
      <c r="F11" s="432">
        <v>0</v>
      </c>
      <c r="G11" s="432">
        <v>28068</v>
      </c>
      <c r="H11" s="570">
        <v>232</v>
      </c>
      <c r="I11" s="571">
        <f>G11*H11*150/1000000</f>
        <v>976.76639999999998</v>
      </c>
      <c r="J11" s="572">
        <f>I11*70/100</f>
        <v>683.73648000000003</v>
      </c>
      <c r="K11" s="572">
        <f>I11*30/100</f>
        <v>293.02992</v>
      </c>
      <c r="L11" s="432">
        <v>0</v>
      </c>
      <c r="M11" s="536">
        <f>((G11*160)*30)/1000000</f>
        <v>134.72640000000001</v>
      </c>
      <c r="N11" s="537">
        <f>M11/4</f>
        <v>33.681600000000003</v>
      </c>
      <c r="O11" s="537">
        <f>M11/4</f>
        <v>33.681600000000003</v>
      </c>
      <c r="P11" s="573">
        <v>31.6632</v>
      </c>
      <c r="Q11" s="573">
        <v>31.6632</v>
      </c>
      <c r="R11" s="308"/>
      <c r="S11" s="386"/>
      <c r="T11" s="387"/>
    </row>
    <row r="12" spans="1:20">
      <c r="A12" s="432">
        <v>2</v>
      </c>
      <c r="B12" s="569" t="s">
        <v>830</v>
      </c>
      <c r="C12" s="432">
        <v>36491</v>
      </c>
      <c r="D12" s="432"/>
      <c r="E12" s="432">
        <v>0</v>
      </c>
      <c r="F12" s="432">
        <v>0</v>
      </c>
      <c r="G12" s="432">
        <v>36491</v>
      </c>
      <c r="H12" s="570">
        <v>232</v>
      </c>
      <c r="I12" s="571">
        <f t="shared" ref="I12:I31" si="0">G12*H12*150/1000000</f>
        <v>1269.8868</v>
      </c>
      <c r="J12" s="572">
        <f t="shared" ref="J12:J31" si="1">I12*70/100</f>
        <v>888.92075999999997</v>
      </c>
      <c r="K12" s="572">
        <f t="shared" ref="K12:K32" si="2">I12*30/100</f>
        <v>380.96604000000002</v>
      </c>
      <c r="L12" s="527">
        <v>0</v>
      </c>
      <c r="M12" s="536">
        <f t="shared" ref="M12:M32" si="3">((G12*160)*30)/1000000</f>
        <v>175.1568</v>
      </c>
      <c r="N12" s="538">
        <f t="shared" ref="N12:N32" si="4">M12/4</f>
        <v>43.789200000000001</v>
      </c>
      <c r="O12" s="538">
        <f t="shared" ref="O12:O32" si="5">M12/4</f>
        <v>43.789200000000001</v>
      </c>
      <c r="P12" s="538">
        <v>43.789200000000001</v>
      </c>
      <c r="Q12" s="538">
        <v>43.789200000000001</v>
      </c>
      <c r="R12" s="308"/>
      <c r="S12" s="386"/>
      <c r="T12" s="387"/>
    </row>
    <row r="13" spans="1:20">
      <c r="A13" s="432">
        <v>3</v>
      </c>
      <c r="B13" s="569" t="s">
        <v>831</v>
      </c>
      <c r="C13" s="432">
        <v>28609</v>
      </c>
      <c r="D13" s="432"/>
      <c r="E13" s="432">
        <v>0</v>
      </c>
      <c r="F13" s="432">
        <v>0</v>
      </c>
      <c r="G13" s="432">
        <v>28609</v>
      </c>
      <c r="H13" s="570">
        <v>232</v>
      </c>
      <c r="I13" s="571">
        <f t="shared" si="0"/>
        <v>995.59320000000002</v>
      </c>
      <c r="J13" s="572">
        <f t="shared" si="1"/>
        <v>696.91524000000004</v>
      </c>
      <c r="K13" s="572">
        <f t="shared" si="2"/>
        <v>298.67796000000004</v>
      </c>
      <c r="L13" s="432">
        <v>0</v>
      </c>
      <c r="M13" s="536">
        <f t="shared" si="3"/>
        <v>137.32320000000001</v>
      </c>
      <c r="N13" s="538">
        <f t="shared" si="4"/>
        <v>34.330800000000004</v>
      </c>
      <c r="O13" s="538">
        <f t="shared" si="5"/>
        <v>34.330800000000004</v>
      </c>
      <c r="P13" s="538">
        <v>35.272799999999997</v>
      </c>
      <c r="Q13" s="538">
        <v>35.272799999999997</v>
      </c>
      <c r="R13" s="308"/>
      <c r="S13" s="386"/>
      <c r="T13" s="387"/>
    </row>
    <row r="14" spans="1:20" ht="25.5">
      <c r="A14" s="432">
        <v>4</v>
      </c>
      <c r="B14" s="569" t="s">
        <v>832</v>
      </c>
      <c r="C14" s="565">
        <v>28754</v>
      </c>
      <c r="D14" s="565"/>
      <c r="E14" s="565">
        <v>0</v>
      </c>
      <c r="F14" s="432">
        <v>0</v>
      </c>
      <c r="G14" s="432">
        <v>28754</v>
      </c>
      <c r="H14" s="570">
        <v>232</v>
      </c>
      <c r="I14" s="571">
        <f t="shared" si="0"/>
        <v>1000.6392</v>
      </c>
      <c r="J14" s="572">
        <f t="shared" si="1"/>
        <v>700.44743999999992</v>
      </c>
      <c r="K14" s="572">
        <f t="shared" si="2"/>
        <v>300.19175999999999</v>
      </c>
      <c r="L14" s="432">
        <v>0</v>
      </c>
      <c r="M14" s="536">
        <f t="shared" si="3"/>
        <v>138.01920000000001</v>
      </c>
      <c r="N14" s="538">
        <f t="shared" si="4"/>
        <v>34.504800000000003</v>
      </c>
      <c r="O14" s="538">
        <f t="shared" si="5"/>
        <v>34.504800000000003</v>
      </c>
      <c r="P14" s="538">
        <v>33.99</v>
      </c>
      <c r="Q14" s="538">
        <v>33.99</v>
      </c>
      <c r="R14" s="308"/>
      <c r="S14" s="386"/>
      <c r="T14" s="387"/>
    </row>
    <row r="15" spans="1:20">
      <c r="A15" s="432">
        <v>5</v>
      </c>
      <c r="B15" s="569" t="s">
        <v>833</v>
      </c>
      <c r="C15" s="432">
        <v>33088</v>
      </c>
      <c r="D15" s="432">
        <v>546</v>
      </c>
      <c r="E15" s="432">
        <v>0</v>
      </c>
      <c r="F15" s="432">
        <v>0</v>
      </c>
      <c r="G15" s="432">
        <v>33634</v>
      </c>
      <c r="H15" s="570">
        <v>232</v>
      </c>
      <c r="I15" s="571">
        <f t="shared" si="0"/>
        <v>1170.4631999999999</v>
      </c>
      <c r="J15" s="572">
        <f t="shared" si="1"/>
        <v>819.32424000000003</v>
      </c>
      <c r="K15" s="572">
        <f t="shared" si="2"/>
        <v>351.13896</v>
      </c>
      <c r="L15" s="432">
        <v>0</v>
      </c>
      <c r="M15" s="536">
        <f t="shared" si="3"/>
        <v>161.44319999999999</v>
      </c>
      <c r="N15" s="538">
        <f t="shared" si="4"/>
        <v>40.360799999999998</v>
      </c>
      <c r="O15" s="538">
        <f t="shared" si="5"/>
        <v>40.360799999999998</v>
      </c>
      <c r="P15" s="538">
        <v>40.360799999999998</v>
      </c>
      <c r="Q15" s="538">
        <v>40.360799999999998</v>
      </c>
      <c r="R15" s="308"/>
      <c r="S15" s="386"/>
      <c r="T15" s="387"/>
    </row>
    <row r="16" spans="1:20">
      <c r="A16" s="432">
        <v>6</v>
      </c>
      <c r="B16" s="569" t="s">
        <v>834</v>
      </c>
      <c r="C16" s="565">
        <v>41256</v>
      </c>
      <c r="D16" s="565">
        <v>1215</v>
      </c>
      <c r="E16" s="565">
        <v>0</v>
      </c>
      <c r="F16" s="432">
        <v>0</v>
      </c>
      <c r="G16" s="432">
        <v>42471</v>
      </c>
      <c r="H16" s="570">
        <v>232</v>
      </c>
      <c r="I16" s="571">
        <f t="shared" si="0"/>
        <v>1477.9908</v>
      </c>
      <c r="J16" s="572">
        <f t="shared" si="1"/>
        <v>1034.59356</v>
      </c>
      <c r="K16" s="572">
        <f t="shared" si="2"/>
        <v>443.39724000000001</v>
      </c>
      <c r="L16" s="432">
        <v>0</v>
      </c>
      <c r="M16" s="536">
        <f t="shared" si="3"/>
        <v>203.86080000000001</v>
      </c>
      <c r="N16" s="538">
        <f t="shared" si="4"/>
        <v>50.965200000000003</v>
      </c>
      <c r="O16" s="538">
        <f t="shared" si="5"/>
        <v>50.965200000000003</v>
      </c>
      <c r="P16" s="538">
        <v>49.92</v>
      </c>
      <c r="Q16" s="538">
        <v>49.92</v>
      </c>
      <c r="R16" s="308"/>
      <c r="S16" s="386"/>
      <c r="T16" s="387"/>
    </row>
    <row r="17" spans="1:20">
      <c r="A17" s="432">
        <v>7</v>
      </c>
      <c r="B17" s="569" t="s">
        <v>835</v>
      </c>
      <c r="C17" s="432">
        <v>14985</v>
      </c>
      <c r="D17" s="432">
        <v>207</v>
      </c>
      <c r="E17" s="565">
        <v>0</v>
      </c>
      <c r="F17" s="432">
        <v>0</v>
      </c>
      <c r="G17" s="432">
        <v>15192</v>
      </c>
      <c r="H17" s="570">
        <v>232</v>
      </c>
      <c r="I17" s="571">
        <f t="shared" si="0"/>
        <v>528.6816</v>
      </c>
      <c r="J17" s="572">
        <f t="shared" si="1"/>
        <v>370.07711999999998</v>
      </c>
      <c r="K17" s="572">
        <f t="shared" si="2"/>
        <v>158.60448</v>
      </c>
      <c r="L17" s="432">
        <v>0</v>
      </c>
      <c r="M17" s="536">
        <f t="shared" si="3"/>
        <v>72.921599999999998</v>
      </c>
      <c r="N17" s="538">
        <f t="shared" si="4"/>
        <v>18.230399999999999</v>
      </c>
      <c r="O17" s="538">
        <f t="shared" si="5"/>
        <v>18.230399999999999</v>
      </c>
      <c r="P17" s="538">
        <v>19.2</v>
      </c>
      <c r="Q17" s="538">
        <v>19.2</v>
      </c>
      <c r="R17" s="308"/>
      <c r="S17" s="386"/>
      <c r="T17" s="387"/>
    </row>
    <row r="18" spans="1:20">
      <c r="A18" s="432">
        <v>8</v>
      </c>
      <c r="B18" s="569" t="s">
        <v>836</v>
      </c>
      <c r="C18" s="432">
        <v>33951</v>
      </c>
      <c r="D18" s="432">
        <v>3496</v>
      </c>
      <c r="E18" s="432">
        <v>0</v>
      </c>
      <c r="F18" s="432">
        <v>0</v>
      </c>
      <c r="G18" s="432">
        <v>37447</v>
      </c>
      <c r="H18" s="570">
        <v>232</v>
      </c>
      <c r="I18" s="571">
        <f t="shared" si="0"/>
        <v>1303.1556</v>
      </c>
      <c r="J18" s="572">
        <f t="shared" si="1"/>
        <v>912.20892000000003</v>
      </c>
      <c r="K18" s="572">
        <f t="shared" si="2"/>
        <v>390.94668000000007</v>
      </c>
      <c r="L18" s="432">
        <v>0</v>
      </c>
      <c r="M18" s="536">
        <f t="shared" si="3"/>
        <v>179.7456</v>
      </c>
      <c r="N18" s="538">
        <f t="shared" si="4"/>
        <v>44.936399999999999</v>
      </c>
      <c r="O18" s="538">
        <f t="shared" si="5"/>
        <v>44.936399999999999</v>
      </c>
      <c r="P18" s="538">
        <v>40.558799999999998</v>
      </c>
      <c r="Q18" s="538">
        <v>40.558799999999998</v>
      </c>
      <c r="R18" s="308"/>
      <c r="S18" s="386"/>
      <c r="T18" s="387"/>
    </row>
    <row r="19" spans="1:20">
      <c r="A19" s="432">
        <v>9</v>
      </c>
      <c r="B19" s="569" t="s">
        <v>837</v>
      </c>
      <c r="C19" s="432">
        <v>28468</v>
      </c>
      <c r="D19" s="432">
        <v>582</v>
      </c>
      <c r="E19" s="432">
        <v>0</v>
      </c>
      <c r="F19" s="432">
        <v>0</v>
      </c>
      <c r="G19" s="432">
        <v>29050</v>
      </c>
      <c r="H19" s="570">
        <v>232</v>
      </c>
      <c r="I19" s="571">
        <f t="shared" si="0"/>
        <v>1010.94</v>
      </c>
      <c r="J19" s="572">
        <f t="shared" si="1"/>
        <v>707.65800000000002</v>
      </c>
      <c r="K19" s="572">
        <f t="shared" si="2"/>
        <v>303.28199999999998</v>
      </c>
      <c r="L19" s="432">
        <v>0</v>
      </c>
      <c r="M19" s="536">
        <f t="shared" si="3"/>
        <v>139.44</v>
      </c>
      <c r="N19" s="538">
        <f t="shared" si="4"/>
        <v>34.86</v>
      </c>
      <c r="O19" s="538">
        <f t="shared" si="5"/>
        <v>34.86</v>
      </c>
      <c r="P19" s="538">
        <v>39.634799999999998</v>
      </c>
      <c r="Q19" s="538">
        <v>39.634799999999998</v>
      </c>
      <c r="R19" s="308"/>
      <c r="S19" s="386"/>
      <c r="T19" s="387"/>
    </row>
    <row r="20" spans="1:20">
      <c r="A20" s="432">
        <v>10</v>
      </c>
      <c r="B20" s="569" t="s">
        <v>838</v>
      </c>
      <c r="C20" s="565">
        <v>37748</v>
      </c>
      <c r="D20" s="565"/>
      <c r="E20" s="565">
        <v>0</v>
      </c>
      <c r="F20" s="432">
        <v>0</v>
      </c>
      <c r="G20" s="432">
        <v>37748</v>
      </c>
      <c r="H20" s="570">
        <v>232</v>
      </c>
      <c r="I20" s="571">
        <f t="shared" si="0"/>
        <v>1313.6304</v>
      </c>
      <c r="J20" s="572">
        <f t="shared" si="1"/>
        <v>919.54127999999992</v>
      </c>
      <c r="K20" s="572">
        <f t="shared" si="2"/>
        <v>394.08911999999998</v>
      </c>
      <c r="L20" s="432">
        <v>0</v>
      </c>
      <c r="M20" s="536">
        <f t="shared" si="3"/>
        <v>181.19040000000001</v>
      </c>
      <c r="N20" s="538">
        <f t="shared" si="4"/>
        <v>45.297600000000003</v>
      </c>
      <c r="O20" s="538">
        <f t="shared" si="5"/>
        <v>45.297600000000003</v>
      </c>
      <c r="P20" s="538">
        <v>45.6</v>
      </c>
      <c r="Q20" s="538">
        <v>45.6</v>
      </c>
      <c r="R20" s="308"/>
      <c r="S20" s="386"/>
      <c r="T20" s="387"/>
    </row>
    <row r="21" spans="1:20" ht="25.5">
      <c r="A21" s="432">
        <v>11</v>
      </c>
      <c r="B21" s="569" t="s">
        <v>839</v>
      </c>
      <c r="C21" s="565">
        <v>23986</v>
      </c>
      <c r="D21" s="565">
        <v>1609</v>
      </c>
      <c r="E21" s="565">
        <v>0</v>
      </c>
      <c r="F21" s="432">
        <v>0</v>
      </c>
      <c r="G21" s="432">
        <v>25595</v>
      </c>
      <c r="H21" s="570">
        <v>232</v>
      </c>
      <c r="I21" s="571">
        <f t="shared" si="0"/>
        <v>890.70600000000002</v>
      </c>
      <c r="J21" s="572">
        <f t="shared" si="1"/>
        <v>623.49419999999998</v>
      </c>
      <c r="K21" s="572">
        <f t="shared" si="2"/>
        <v>267.21179999999998</v>
      </c>
      <c r="L21" s="432">
        <v>0</v>
      </c>
      <c r="M21" s="536">
        <f t="shared" si="3"/>
        <v>122.85599999999999</v>
      </c>
      <c r="N21" s="538">
        <f t="shared" si="4"/>
        <v>30.713999999999999</v>
      </c>
      <c r="O21" s="538">
        <f t="shared" si="5"/>
        <v>30.713999999999999</v>
      </c>
      <c r="P21" s="538">
        <v>31.119599999999998</v>
      </c>
      <c r="Q21" s="538">
        <v>31.119599999999998</v>
      </c>
      <c r="R21" s="308"/>
      <c r="S21" s="386"/>
      <c r="T21" s="387"/>
    </row>
    <row r="22" spans="1:20" ht="25.5">
      <c r="A22" s="432">
        <v>12</v>
      </c>
      <c r="B22" s="569" t="s">
        <v>840</v>
      </c>
      <c r="C22" s="432">
        <v>16546</v>
      </c>
      <c r="D22" s="432">
        <v>250</v>
      </c>
      <c r="E22" s="432">
        <v>0</v>
      </c>
      <c r="F22" s="432">
        <v>0</v>
      </c>
      <c r="G22" s="432">
        <v>16796</v>
      </c>
      <c r="H22" s="570">
        <v>232</v>
      </c>
      <c r="I22" s="571">
        <f t="shared" si="0"/>
        <v>584.50080000000003</v>
      </c>
      <c r="J22" s="572">
        <f t="shared" si="1"/>
        <v>409.15056000000004</v>
      </c>
      <c r="K22" s="572">
        <f t="shared" si="2"/>
        <v>175.35024000000001</v>
      </c>
      <c r="L22" s="432">
        <v>0</v>
      </c>
      <c r="M22" s="536">
        <f t="shared" si="3"/>
        <v>80.620800000000003</v>
      </c>
      <c r="N22" s="538">
        <f t="shared" si="4"/>
        <v>20.155200000000001</v>
      </c>
      <c r="O22" s="538">
        <f t="shared" si="5"/>
        <v>20.155200000000001</v>
      </c>
      <c r="P22" s="538">
        <v>24.72</v>
      </c>
      <c r="Q22" s="538">
        <v>24.72</v>
      </c>
      <c r="R22" s="308"/>
      <c r="S22" s="386"/>
      <c r="T22" s="387"/>
    </row>
    <row r="23" spans="1:20">
      <c r="A23" s="432">
        <v>13</v>
      </c>
      <c r="B23" s="569" t="s">
        <v>841</v>
      </c>
      <c r="C23" s="565">
        <v>50172</v>
      </c>
      <c r="D23" s="565">
        <v>468</v>
      </c>
      <c r="E23" s="565">
        <v>0</v>
      </c>
      <c r="F23" s="432">
        <v>0</v>
      </c>
      <c r="G23" s="432">
        <v>50640</v>
      </c>
      <c r="H23" s="570">
        <v>232</v>
      </c>
      <c r="I23" s="571">
        <f t="shared" si="0"/>
        <v>1762.2719999999999</v>
      </c>
      <c r="J23" s="572">
        <f t="shared" si="1"/>
        <v>1233.5904</v>
      </c>
      <c r="K23" s="572">
        <f t="shared" si="2"/>
        <v>528.6816</v>
      </c>
      <c r="L23" s="432">
        <v>0</v>
      </c>
      <c r="M23" s="536">
        <f t="shared" si="3"/>
        <v>243.072</v>
      </c>
      <c r="N23" s="538">
        <f t="shared" si="4"/>
        <v>60.768000000000001</v>
      </c>
      <c r="O23" s="538">
        <f t="shared" si="5"/>
        <v>60.768000000000001</v>
      </c>
      <c r="P23" s="538">
        <v>72.174000000000007</v>
      </c>
      <c r="Q23" s="538">
        <v>72.174000000000007</v>
      </c>
      <c r="R23" s="308"/>
      <c r="S23" s="386"/>
      <c r="T23" s="387"/>
    </row>
    <row r="24" spans="1:20">
      <c r="A24" s="432">
        <v>14</v>
      </c>
      <c r="B24" s="569" t="s">
        <v>842</v>
      </c>
      <c r="C24" s="432">
        <v>30963</v>
      </c>
      <c r="D24" s="432">
        <v>289</v>
      </c>
      <c r="E24" s="432">
        <v>0</v>
      </c>
      <c r="F24" s="432">
        <v>0</v>
      </c>
      <c r="G24" s="432">
        <v>31252</v>
      </c>
      <c r="H24" s="570">
        <v>232</v>
      </c>
      <c r="I24" s="571">
        <f t="shared" si="0"/>
        <v>1087.5696</v>
      </c>
      <c r="J24" s="572">
        <f t="shared" si="1"/>
        <v>761.29872</v>
      </c>
      <c r="K24" s="572">
        <f t="shared" si="2"/>
        <v>326.27087999999998</v>
      </c>
      <c r="L24" s="432">
        <v>0</v>
      </c>
      <c r="M24" s="536">
        <f t="shared" si="3"/>
        <v>150.00960000000001</v>
      </c>
      <c r="N24" s="538">
        <f t="shared" si="4"/>
        <v>37.502400000000002</v>
      </c>
      <c r="O24" s="538">
        <f t="shared" si="5"/>
        <v>37.502400000000002</v>
      </c>
      <c r="P24" s="538">
        <v>39.424799999999998</v>
      </c>
      <c r="Q24" s="538">
        <v>39.424799999999998</v>
      </c>
      <c r="R24" s="308"/>
      <c r="S24" s="386"/>
      <c r="T24" s="387"/>
    </row>
    <row r="25" spans="1:20">
      <c r="A25" s="432">
        <v>15</v>
      </c>
      <c r="B25" s="569" t="s">
        <v>843</v>
      </c>
      <c r="C25" s="565">
        <v>15644</v>
      </c>
      <c r="D25" s="565">
        <v>2315</v>
      </c>
      <c r="E25" s="565">
        <v>0</v>
      </c>
      <c r="F25" s="432">
        <v>0</v>
      </c>
      <c r="G25" s="432">
        <v>17959</v>
      </c>
      <c r="H25" s="570">
        <v>232</v>
      </c>
      <c r="I25" s="571">
        <f t="shared" si="0"/>
        <v>624.97320000000002</v>
      </c>
      <c r="J25" s="572">
        <f t="shared" si="1"/>
        <v>437.48124000000001</v>
      </c>
      <c r="K25" s="572">
        <f t="shared" si="2"/>
        <v>187.49196000000001</v>
      </c>
      <c r="L25" s="432">
        <v>0</v>
      </c>
      <c r="M25" s="536">
        <f t="shared" si="3"/>
        <v>86.203199999999995</v>
      </c>
      <c r="N25" s="538">
        <f t="shared" si="4"/>
        <v>21.550799999999999</v>
      </c>
      <c r="O25" s="538">
        <f t="shared" si="5"/>
        <v>21.550799999999999</v>
      </c>
      <c r="P25" s="538">
        <v>22.02</v>
      </c>
      <c r="Q25" s="538">
        <v>22.02</v>
      </c>
      <c r="R25" s="308"/>
      <c r="S25" s="386"/>
      <c r="T25" s="387"/>
    </row>
    <row r="26" spans="1:20">
      <c r="A26" s="432">
        <v>16</v>
      </c>
      <c r="B26" s="569" t="s">
        <v>844</v>
      </c>
      <c r="C26" s="432">
        <v>25083</v>
      </c>
      <c r="D26" s="432">
        <v>955</v>
      </c>
      <c r="E26" s="432">
        <v>0</v>
      </c>
      <c r="F26" s="432">
        <v>0</v>
      </c>
      <c r="G26" s="432">
        <v>26038</v>
      </c>
      <c r="H26" s="570">
        <v>232</v>
      </c>
      <c r="I26" s="571">
        <f t="shared" si="0"/>
        <v>906.12239999999997</v>
      </c>
      <c r="J26" s="572">
        <f t="shared" si="1"/>
        <v>634.28567999999996</v>
      </c>
      <c r="K26" s="572">
        <f t="shared" si="2"/>
        <v>271.83672000000001</v>
      </c>
      <c r="L26" s="432">
        <v>0</v>
      </c>
      <c r="M26" s="536">
        <f t="shared" si="3"/>
        <v>124.9824</v>
      </c>
      <c r="N26" s="538">
        <f t="shared" si="4"/>
        <v>31.2456</v>
      </c>
      <c r="O26" s="538">
        <f t="shared" si="5"/>
        <v>31.2456</v>
      </c>
      <c r="P26" s="538">
        <v>32.804400000000001</v>
      </c>
      <c r="Q26" s="538">
        <v>32.804400000000001</v>
      </c>
      <c r="R26" s="308"/>
      <c r="S26" s="386"/>
      <c r="T26" s="387"/>
    </row>
    <row r="27" spans="1:20">
      <c r="A27" s="432">
        <v>17</v>
      </c>
      <c r="B27" s="569" t="s">
        <v>845</v>
      </c>
      <c r="C27" s="432">
        <v>17659</v>
      </c>
      <c r="D27" s="432">
        <v>990</v>
      </c>
      <c r="E27" s="432">
        <v>0</v>
      </c>
      <c r="F27" s="432">
        <v>0</v>
      </c>
      <c r="G27" s="432">
        <v>18649</v>
      </c>
      <c r="H27" s="432">
        <v>232</v>
      </c>
      <c r="I27" s="571">
        <f t="shared" si="0"/>
        <v>648.98519999999996</v>
      </c>
      <c r="J27" s="572">
        <f t="shared" si="1"/>
        <v>454.28964000000002</v>
      </c>
      <c r="K27" s="572">
        <f t="shared" si="2"/>
        <v>194.69556</v>
      </c>
      <c r="L27" s="432">
        <v>0</v>
      </c>
      <c r="M27" s="536">
        <f t="shared" si="3"/>
        <v>89.515199999999993</v>
      </c>
      <c r="N27" s="538">
        <f t="shared" si="4"/>
        <v>22.378799999999998</v>
      </c>
      <c r="O27" s="538">
        <f t="shared" si="5"/>
        <v>22.378799999999998</v>
      </c>
      <c r="P27" s="538">
        <v>22.2684</v>
      </c>
      <c r="Q27" s="538">
        <v>22.2684</v>
      </c>
      <c r="R27" s="308"/>
      <c r="S27" s="386"/>
      <c r="T27" s="387"/>
    </row>
    <row r="28" spans="1:20">
      <c r="A28" s="432">
        <v>18</v>
      </c>
      <c r="B28" s="569" t="s">
        <v>846</v>
      </c>
      <c r="C28" s="565">
        <v>18176</v>
      </c>
      <c r="D28" s="565">
        <v>1059</v>
      </c>
      <c r="E28" s="565">
        <v>0</v>
      </c>
      <c r="F28" s="432">
        <v>0</v>
      </c>
      <c r="G28" s="432">
        <v>19235</v>
      </c>
      <c r="H28" s="570">
        <v>232</v>
      </c>
      <c r="I28" s="571">
        <f t="shared" si="0"/>
        <v>669.37800000000004</v>
      </c>
      <c r="J28" s="572">
        <f t="shared" si="1"/>
        <v>468.56460000000004</v>
      </c>
      <c r="K28" s="572">
        <f t="shared" si="2"/>
        <v>200.8134</v>
      </c>
      <c r="L28" s="432">
        <v>0</v>
      </c>
      <c r="M28" s="536">
        <f t="shared" si="3"/>
        <v>92.328000000000003</v>
      </c>
      <c r="N28" s="538">
        <f t="shared" si="4"/>
        <v>23.082000000000001</v>
      </c>
      <c r="O28" s="538">
        <f t="shared" si="5"/>
        <v>23.082000000000001</v>
      </c>
      <c r="P28" s="538">
        <v>33.022799999999997</v>
      </c>
      <c r="Q28" s="538">
        <v>33.022799999999997</v>
      </c>
      <c r="R28" s="308"/>
      <c r="S28" s="386"/>
      <c r="T28" s="387"/>
    </row>
    <row r="29" spans="1:20">
      <c r="A29" s="432">
        <v>19</v>
      </c>
      <c r="B29" s="569" t="s">
        <v>847</v>
      </c>
      <c r="C29" s="432">
        <v>52000</v>
      </c>
      <c r="D29" s="432">
        <v>1200</v>
      </c>
      <c r="E29" s="432">
        <v>0</v>
      </c>
      <c r="F29" s="432">
        <v>0</v>
      </c>
      <c r="G29" s="432">
        <v>53200</v>
      </c>
      <c r="H29" s="570">
        <v>232</v>
      </c>
      <c r="I29" s="571">
        <f t="shared" si="0"/>
        <v>1851.36</v>
      </c>
      <c r="J29" s="572">
        <f t="shared" si="1"/>
        <v>1295.952</v>
      </c>
      <c r="K29" s="572">
        <f t="shared" si="2"/>
        <v>555.4079999999999</v>
      </c>
      <c r="L29" s="432">
        <v>0</v>
      </c>
      <c r="M29" s="536">
        <f t="shared" si="3"/>
        <v>255.36</v>
      </c>
      <c r="N29" s="538">
        <f t="shared" si="4"/>
        <v>63.84</v>
      </c>
      <c r="O29" s="538">
        <f t="shared" si="5"/>
        <v>63.84</v>
      </c>
      <c r="P29" s="538">
        <v>52.8</v>
      </c>
      <c r="Q29" s="538">
        <v>52.8</v>
      </c>
      <c r="R29" s="308"/>
      <c r="S29" s="386"/>
      <c r="T29" s="387"/>
    </row>
    <row r="30" spans="1:20">
      <c r="A30" s="432">
        <v>20</v>
      </c>
      <c r="B30" s="569" t="s">
        <v>848</v>
      </c>
      <c r="C30" s="432">
        <v>28866</v>
      </c>
      <c r="D30" s="432">
        <v>994</v>
      </c>
      <c r="E30" s="432">
        <v>0</v>
      </c>
      <c r="F30" s="432">
        <v>0</v>
      </c>
      <c r="G30" s="432">
        <v>29860</v>
      </c>
      <c r="H30" s="570">
        <v>232</v>
      </c>
      <c r="I30" s="571">
        <f t="shared" si="0"/>
        <v>1039.1279999999999</v>
      </c>
      <c r="J30" s="572">
        <f t="shared" si="1"/>
        <v>727.38959999999997</v>
      </c>
      <c r="K30" s="572">
        <f t="shared" si="2"/>
        <v>311.73839999999996</v>
      </c>
      <c r="L30" s="432">
        <v>0</v>
      </c>
      <c r="M30" s="536">
        <f t="shared" si="3"/>
        <v>143.328</v>
      </c>
      <c r="N30" s="538">
        <f t="shared" si="4"/>
        <v>35.832000000000001</v>
      </c>
      <c r="O30" s="538">
        <f t="shared" si="5"/>
        <v>35.832000000000001</v>
      </c>
      <c r="P30" s="538">
        <v>42.602400000000003</v>
      </c>
      <c r="Q30" s="538">
        <v>42.602400000000003</v>
      </c>
      <c r="R30" s="308"/>
      <c r="S30" s="386"/>
      <c r="T30" s="387"/>
    </row>
    <row r="31" spans="1:20" ht="25.5">
      <c r="A31" s="432">
        <v>21</v>
      </c>
      <c r="B31" s="569" t="s">
        <v>849</v>
      </c>
      <c r="C31" s="432">
        <v>26604</v>
      </c>
      <c r="D31" s="432">
        <v>2913</v>
      </c>
      <c r="E31" s="432">
        <v>0</v>
      </c>
      <c r="F31" s="432">
        <v>0</v>
      </c>
      <c r="G31" s="432">
        <v>29517</v>
      </c>
      <c r="H31" s="570">
        <v>232</v>
      </c>
      <c r="I31" s="571">
        <f t="shared" si="0"/>
        <v>1027.1916000000001</v>
      </c>
      <c r="J31" s="572">
        <f t="shared" si="1"/>
        <v>719.03412000000014</v>
      </c>
      <c r="K31" s="572">
        <f t="shared" si="2"/>
        <v>308.15748000000002</v>
      </c>
      <c r="L31" s="432">
        <v>0</v>
      </c>
      <c r="M31" s="536">
        <f t="shared" si="3"/>
        <v>141.6816</v>
      </c>
      <c r="N31" s="538">
        <f t="shared" si="4"/>
        <v>35.420400000000001</v>
      </c>
      <c r="O31" s="538">
        <f t="shared" si="5"/>
        <v>35.420400000000001</v>
      </c>
      <c r="P31" s="538">
        <v>36</v>
      </c>
      <c r="Q31" s="538">
        <v>36</v>
      </c>
      <c r="R31" s="308"/>
      <c r="S31" s="386"/>
      <c r="T31" s="387"/>
    </row>
    <row r="32" spans="1:20" ht="12.75" customHeight="1">
      <c r="A32" s="1468" t="s">
        <v>15</v>
      </c>
      <c r="B32" s="1468"/>
      <c r="C32" s="566">
        <f>SUM(C11:C31)</f>
        <v>613073</v>
      </c>
      <c r="D32" s="1003">
        <f>SUM(D11:D31)</f>
        <v>23132</v>
      </c>
      <c r="E32" s="1003">
        <f t="shared" ref="E32:G32" si="6">SUM(E11:E31)</f>
        <v>0</v>
      </c>
      <c r="F32" s="1003">
        <f t="shared" si="6"/>
        <v>0</v>
      </c>
      <c r="G32" s="1003">
        <f t="shared" si="6"/>
        <v>636205</v>
      </c>
      <c r="H32" s="574">
        <v>232</v>
      </c>
      <c r="I32" s="571">
        <f>SUM(I11:I31)</f>
        <v>22139.934000000001</v>
      </c>
      <c r="J32" s="571">
        <f>I32*70/100</f>
        <v>15497.953800000001</v>
      </c>
      <c r="K32" s="571">
        <f t="shared" si="2"/>
        <v>6641.9802</v>
      </c>
      <c r="L32" s="413">
        <f t="shared" ref="L32" si="7">SUM(L11:L31)</f>
        <v>0</v>
      </c>
      <c r="M32" s="536">
        <f t="shared" si="3"/>
        <v>3053.7840000000001</v>
      </c>
      <c r="N32" s="575">
        <f t="shared" si="4"/>
        <v>763.44600000000003</v>
      </c>
      <c r="O32" s="575">
        <f t="shared" si="5"/>
        <v>763.44600000000003</v>
      </c>
      <c r="P32" s="576">
        <v>788.94600000000003</v>
      </c>
      <c r="Q32" s="576">
        <v>788.94600000000003</v>
      </c>
      <c r="R32" s="577"/>
      <c r="S32" s="388"/>
      <c r="T32" s="388"/>
    </row>
    <row r="33" spans="1:20" ht="12.75" customHeight="1">
      <c r="A33" s="293" t="s">
        <v>7</v>
      </c>
      <c r="B33" s="293"/>
      <c r="C33" s="293"/>
      <c r="D33" s="295"/>
      <c r="E33" s="295"/>
      <c r="F33" s="295"/>
      <c r="G33" s="295"/>
      <c r="H33" s="295"/>
      <c r="I33" s="296"/>
      <c r="J33" s="284"/>
      <c r="K33" s="284"/>
      <c r="L33" s="296"/>
      <c r="M33" s="520"/>
      <c r="N33" s="520"/>
      <c r="O33" s="520"/>
      <c r="P33" s="520"/>
      <c r="Q33" s="520"/>
      <c r="R33" s="296"/>
      <c r="S33" s="295"/>
      <c r="T33" s="295"/>
    </row>
    <row r="34" spans="1:20" ht="15">
      <c r="A34" s="297" t="s">
        <v>8</v>
      </c>
      <c r="B34" s="488"/>
      <c r="C34" s="298"/>
      <c r="D34" s="296"/>
      <c r="E34" s="296"/>
      <c r="F34" s="296"/>
      <c r="G34" s="296"/>
      <c r="H34" s="296"/>
      <c r="I34" s="296"/>
      <c r="J34" s="296"/>
      <c r="K34" s="296"/>
      <c r="L34" s="296"/>
      <c r="M34" s="296"/>
      <c r="N34" s="296"/>
      <c r="O34" s="296"/>
      <c r="P34" s="296"/>
      <c r="Q34" s="296"/>
      <c r="R34" s="296"/>
      <c r="S34" s="295"/>
      <c r="T34" s="295"/>
    </row>
    <row r="35" spans="1:20" ht="15">
      <c r="A35" s="297" t="s">
        <v>9</v>
      </c>
      <c r="B35" s="488"/>
      <c r="C35" s="298"/>
      <c r="D35" s="296"/>
      <c r="E35" s="296"/>
      <c r="F35" s="296"/>
      <c r="G35" s="296"/>
      <c r="H35" s="296"/>
      <c r="I35" s="296"/>
      <c r="J35" s="296"/>
      <c r="K35" s="296"/>
      <c r="L35" s="296"/>
      <c r="M35" s="296"/>
      <c r="N35" s="296"/>
      <c r="O35" s="296"/>
      <c r="P35" s="296"/>
      <c r="Q35" s="296"/>
      <c r="R35" s="296"/>
      <c r="S35" s="296"/>
      <c r="T35" s="296"/>
    </row>
    <row r="36" spans="1:20" ht="15">
      <c r="A36" s="1466" t="s">
        <v>850</v>
      </c>
      <c r="B36" s="1466"/>
      <c r="C36" s="1466"/>
      <c r="D36" s="1466"/>
      <c r="E36" s="296"/>
      <c r="F36" s="296"/>
      <c r="G36" s="296"/>
      <c r="H36" s="296"/>
      <c r="I36" s="296"/>
      <c r="J36" s="296"/>
      <c r="K36" s="296"/>
      <c r="L36" s="295"/>
      <c r="M36" s="299"/>
      <c r="N36" s="299"/>
      <c r="O36" s="299"/>
      <c r="P36" s="299"/>
      <c r="Q36" s="299"/>
      <c r="R36" s="299"/>
      <c r="S36" s="295"/>
      <c r="T36" s="296"/>
    </row>
    <row r="37" spans="1:20" ht="15">
      <c r="A37" s="293" t="s">
        <v>851</v>
      </c>
      <c r="B37" s="488" t="s">
        <v>852</v>
      </c>
      <c r="C37" s="298"/>
      <c r="D37" s="296"/>
      <c r="E37" s="296"/>
      <c r="F37" s="296"/>
      <c r="G37" s="296"/>
      <c r="H37" s="296"/>
      <c r="I37" s="296"/>
      <c r="J37" s="296"/>
      <c r="K37" s="296"/>
      <c r="L37" s="296"/>
      <c r="M37" s="296"/>
      <c r="N37" s="296"/>
      <c r="O37" s="296"/>
      <c r="P37" s="296"/>
      <c r="Q37" s="296"/>
      <c r="R37" s="296"/>
      <c r="S37" s="296"/>
      <c r="T37" s="296"/>
    </row>
    <row r="38" spans="1:20" ht="15">
      <c r="A38" s="293" t="s">
        <v>853</v>
      </c>
      <c r="B38" s="1466" t="s">
        <v>854</v>
      </c>
      <c r="C38" s="1466"/>
      <c r="D38" s="1466"/>
      <c r="E38" s="1466"/>
      <c r="F38" s="298"/>
      <c r="G38" s="296"/>
      <c r="H38" s="296"/>
      <c r="I38" s="296"/>
      <c r="J38" s="296"/>
      <c r="K38" s="296"/>
      <c r="L38" s="296"/>
      <c r="M38" s="296"/>
      <c r="N38" s="296"/>
      <c r="O38" s="296"/>
      <c r="P38" s="296"/>
      <c r="Q38" s="296"/>
      <c r="R38" s="296"/>
      <c r="S38" s="296"/>
      <c r="T38" s="296"/>
    </row>
    <row r="39" spans="1:20" ht="15">
      <c r="A39" s="297" t="s">
        <v>855</v>
      </c>
      <c r="B39" s="1466" t="s">
        <v>856</v>
      </c>
      <c r="C39" s="1466"/>
      <c r="D39" s="1466"/>
      <c r="E39" s="1466"/>
      <c r="F39" s="298"/>
      <c r="G39" s="296"/>
      <c r="H39" s="296"/>
      <c r="I39" s="296"/>
      <c r="J39" s="296"/>
      <c r="K39" s="296"/>
      <c r="L39" s="296"/>
      <c r="M39" s="296"/>
      <c r="N39" s="296"/>
      <c r="O39" s="296"/>
      <c r="P39" s="296"/>
      <c r="Q39" s="296"/>
      <c r="R39" s="296"/>
      <c r="S39" s="296"/>
      <c r="T39" s="296"/>
    </row>
    <row r="40" spans="1:20" ht="15">
      <c r="A40" s="297" t="s">
        <v>857</v>
      </c>
      <c r="B40" s="1466" t="s">
        <v>864</v>
      </c>
      <c r="C40" s="1466"/>
      <c r="D40" s="1466"/>
      <c r="E40" s="1466"/>
      <c r="F40" s="1466"/>
      <c r="G40" s="1466"/>
      <c r="H40" s="1466"/>
      <c r="I40" s="1466"/>
      <c r="J40" s="1466"/>
      <c r="K40" s="1466"/>
      <c r="L40" s="1466"/>
      <c r="M40" s="1466"/>
      <c r="N40" s="1466"/>
      <c r="O40" s="1466"/>
      <c r="P40" s="1466"/>
      <c r="Q40" s="1466"/>
      <c r="R40" s="1466"/>
      <c r="S40" s="296"/>
      <c r="T40" s="296"/>
    </row>
    <row r="41" spans="1:20" ht="15">
      <c r="A41" s="297" t="s">
        <v>859</v>
      </c>
      <c r="B41" s="488" t="s">
        <v>860</v>
      </c>
      <c r="C41" s="298"/>
      <c r="D41" s="296"/>
      <c r="E41" s="296"/>
      <c r="F41" s="296"/>
      <c r="G41" s="296"/>
      <c r="H41" s="296"/>
      <c r="I41" s="296"/>
      <c r="J41" s="296"/>
      <c r="K41" s="296"/>
      <c r="L41" s="296"/>
      <c r="M41" s="296"/>
      <c r="N41" s="296"/>
      <c r="O41" s="296"/>
      <c r="P41" s="296"/>
      <c r="Q41" s="296"/>
      <c r="R41" s="296"/>
      <c r="S41" s="296"/>
      <c r="T41" s="296"/>
    </row>
    <row r="42" spans="1:20" ht="15">
      <c r="A42" s="297" t="s">
        <v>861</v>
      </c>
      <c r="B42" s="488" t="s">
        <v>862</v>
      </c>
      <c r="C42" s="298"/>
      <c r="D42" s="296"/>
      <c r="E42" s="296"/>
      <c r="F42" s="296"/>
      <c r="G42" s="296"/>
      <c r="H42" s="296"/>
      <c r="I42" s="296"/>
      <c r="J42" s="296"/>
      <c r="K42" s="296"/>
      <c r="L42" s="296"/>
      <c r="M42" s="296"/>
      <c r="N42" s="296"/>
      <c r="O42" s="296"/>
      <c r="P42" s="296"/>
      <c r="Q42" s="296"/>
      <c r="R42" s="296"/>
      <c r="S42" s="296"/>
      <c r="T42" s="296"/>
    </row>
    <row r="43" spans="1:20" ht="15">
      <c r="A43" s="297"/>
      <c r="B43" s="488" t="s">
        <v>863</v>
      </c>
      <c r="C43" s="298"/>
      <c r="D43" s="296"/>
      <c r="E43" s="296"/>
      <c r="F43" s="296"/>
      <c r="G43" s="296"/>
      <c r="H43" s="296"/>
      <c r="I43" s="295"/>
      <c r="J43" s="295"/>
      <c r="K43" s="295"/>
      <c r="L43" s="295"/>
      <c r="M43" s="295"/>
      <c r="N43" s="295"/>
      <c r="O43" s="295"/>
      <c r="P43" s="295"/>
      <c r="Q43" s="295"/>
      <c r="R43" s="295"/>
      <c r="S43" s="295"/>
      <c r="T43" s="295"/>
    </row>
    <row r="44" spans="1:20" ht="15">
      <c r="A44" s="297"/>
      <c r="B44" s="488"/>
      <c r="C44" s="298"/>
      <c r="D44" s="296"/>
      <c r="E44" s="296"/>
      <c r="F44" s="296"/>
      <c r="G44" s="296"/>
      <c r="H44" s="295"/>
      <c r="I44" s="300"/>
      <c r="J44" s="300"/>
      <c r="K44" s="300"/>
      <c r="L44" s="300"/>
      <c r="M44" s="300"/>
      <c r="N44" s="300"/>
      <c r="O44" s="300"/>
      <c r="P44" s="300"/>
      <c r="Q44" s="300"/>
      <c r="R44" s="300"/>
      <c r="S44" s="300"/>
      <c r="T44" s="300"/>
    </row>
    <row r="45" spans="1:20" ht="15">
      <c r="A45" s="301"/>
      <c r="B45" s="489"/>
      <c r="C45" s="302"/>
      <c r="D45" s="303"/>
      <c r="E45" s="303"/>
      <c r="F45" s="303"/>
      <c r="G45" s="303"/>
      <c r="H45" s="304"/>
      <c r="I45" s="304"/>
      <c r="J45" s="304"/>
      <c r="K45" s="304"/>
      <c r="L45" s="304"/>
      <c r="M45" s="304"/>
      <c r="N45" s="304"/>
      <c r="O45" s="304"/>
      <c r="P45" s="304"/>
      <c r="Q45" s="304"/>
      <c r="R45" s="304"/>
      <c r="S45" s="304"/>
      <c r="T45" s="304"/>
    </row>
    <row r="46" spans="1:20" ht="15" customHeight="1">
      <c r="A46" s="305"/>
      <c r="B46" s="303"/>
      <c r="C46" s="303"/>
      <c r="D46" s="303"/>
      <c r="E46" s="303"/>
      <c r="F46" s="303"/>
      <c r="G46" s="303"/>
      <c r="H46" s="303"/>
      <c r="I46" s="302"/>
      <c r="J46" s="302"/>
      <c r="K46" s="302"/>
      <c r="L46" s="302"/>
      <c r="M46" s="302"/>
      <c r="N46" s="1086" t="s">
        <v>1065</v>
      </c>
      <c r="O46" s="1086"/>
      <c r="P46" s="1086"/>
      <c r="Q46" s="1086"/>
      <c r="R46" s="1086"/>
      <c r="S46" s="1086"/>
      <c r="T46" s="1086"/>
    </row>
    <row r="47" spans="1:20" ht="15" customHeight="1">
      <c r="A47" s="1467" t="s">
        <v>18</v>
      </c>
      <c r="B47" s="1467"/>
      <c r="C47" s="303"/>
      <c r="D47" s="303"/>
      <c r="E47" s="303"/>
      <c r="F47" s="303"/>
      <c r="G47" s="303"/>
      <c r="H47" s="303"/>
      <c r="I47" s="303"/>
      <c r="J47" s="302"/>
      <c r="K47" s="302"/>
      <c r="L47" s="302"/>
      <c r="M47" s="302"/>
      <c r="N47" s="1086"/>
      <c r="O47" s="1086"/>
      <c r="P47" s="1086"/>
      <c r="Q47" s="1086"/>
      <c r="R47" s="1086"/>
      <c r="S47" s="1086"/>
      <c r="T47" s="1086"/>
    </row>
    <row r="48" spans="1:20" ht="15" customHeight="1">
      <c r="A48" s="305"/>
      <c r="B48" s="303"/>
      <c r="C48" s="303"/>
      <c r="D48" s="303"/>
      <c r="E48" s="303"/>
      <c r="F48" s="303"/>
      <c r="G48" s="303"/>
      <c r="H48" s="303"/>
      <c r="I48" s="303"/>
      <c r="J48" s="303"/>
      <c r="K48" s="303"/>
      <c r="L48" s="303"/>
      <c r="M48" s="303"/>
      <c r="N48" s="1086"/>
      <c r="O48" s="1086"/>
      <c r="P48" s="1086"/>
      <c r="Q48" s="1086"/>
      <c r="R48" s="1086"/>
      <c r="S48" s="1086"/>
      <c r="T48" s="1086"/>
    </row>
    <row r="49" spans="1:20" ht="15" customHeight="1">
      <c r="A49" s="306"/>
      <c r="B49" s="303"/>
      <c r="C49" s="303"/>
      <c r="D49" s="303"/>
      <c r="E49" s="303"/>
      <c r="F49" s="303"/>
      <c r="G49" s="303"/>
      <c r="H49" s="303"/>
      <c r="I49" s="303"/>
      <c r="J49" s="303"/>
      <c r="K49" s="303"/>
      <c r="L49" s="303"/>
      <c r="M49" s="303"/>
      <c r="N49" s="1086"/>
      <c r="O49" s="1086"/>
      <c r="P49" s="1086"/>
      <c r="Q49" s="1086"/>
      <c r="R49" s="1086"/>
      <c r="S49" s="1086"/>
      <c r="T49" s="1086"/>
    </row>
    <row r="50" spans="1:20" ht="15" customHeight="1">
      <c r="A50" s="305"/>
      <c r="B50" s="303"/>
      <c r="C50" s="303"/>
      <c r="D50" s="303"/>
      <c r="E50" s="303"/>
      <c r="F50" s="303"/>
      <c r="G50" s="303"/>
      <c r="H50" s="303"/>
      <c r="I50" s="303"/>
      <c r="J50" s="303"/>
      <c r="K50" s="303"/>
      <c r="L50" s="303"/>
      <c r="M50" s="303"/>
      <c r="N50" s="1086"/>
      <c r="O50" s="1086"/>
      <c r="P50" s="1086"/>
      <c r="Q50" s="1086"/>
      <c r="R50" s="1086"/>
      <c r="S50" s="1086"/>
      <c r="T50" s="1086"/>
    </row>
    <row r="51" spans="1:20" ht="15" customHeight="1">
      <c r="A51" s="305"/>
      <c r="B51" s="303"/>
      <c r="C51" s="303"/>
      <c r="D51" s="303"/>
      <c r="E51" s="303"/>
      <c r="F51" s="303"/>
      <c r="G51" s="303"/>
      <c r="H51" s="303"/>
      <c r="I51" s="303"/>
      <c r="J51" s="303"/>
      <c r="K51" s="303"/>
      <c r="L51" s="303"/>
      <c r="M51" s="303"/>
      <c r="N51" s="1086"/>
      <c r="O51" s="1086"/>
      <c r="P51" s="1086"/>
      <c r="Q51" s="1086"/>
      <c r="R51" s="1086"/>
      <c r="S51" s="1086"/>
      <c r="T51" s="1086"/>
    </row>
    <row r="52" spans="1:20">
      <c r="N52" s="1086"/>
      <c r="O52" s="1086"/>
      <c r="P52" s="1086"/>
      <c r="Q52" s="1086"/>
      <c r="R52" s="1086"/>
      <c r="S52" s="1086"/>
      <c r="T52" s="1086"/>
    </row>
  </sheetData>
  <mergeCells count="20">
    <mergeCell ref="Q1:R1"/>
    <mergeCell ref="A8:A9"/>
    <mergeCell ref="B8:B9"/>
    <mergeCell ref="C8:G8"/>
    <mergeCell ref="H8:H9"/>
    <mergeCell ref="I8:L8"/>
    <mergeCell ref="M8:R8"/>
    <mergeCell ref="G1:I1"/>
    <mergeCell ref="A2:R2"/>
    <mergeCell ref="A3:R3"/>
    <mergeCell ref="A4:R5"/>
    <mergeCell ref="A6:R6"/>
    <mergeCell ref="L7:R7"/>
    <mergeCell ref="B40:R40"/>
    <mergeCell ref="A47:B47"/>
    <mergeCell ref="A32:B32"/>
    <mergeCell ref="A36:D36"/>
    <mergeCell ref="B38:E38"/>
    <mergeCell ref="B39:E39"/>
    <mergeCell ref="N46:T52"/>
  </mergeCells>
  <printOptions horizontalCentered="1"/>
  <pageMargins left="0.70866141732283472" right="0.70866141732283472" top="0.23622047244094491" bottom="0" header="0.31496062992125984" footer="0.31496062992125984"/>
  <pageSetup paperSize="5" scale="77" orientation="landscape" r:id="rId1"/>
</worksheet>
</file>

<file path=xl/worksheets/sheet59.xml><?xml version="1.0" encoding="utf-8"?>
<worksheet xmlns="http://schemas.openxmlformats.org/spreadsheetml/2006/main" xmlns:r="http://schemas.openxmlformats.org/officeDocument/2006/relationships">
  <sheetPr>
    <pageSetUpPr fitToPage="1"/>
  </sheetPr>
  <dimension ref="A1:O53"/>
  <sheetViews>
    <sheetView view="pageBreakPreview" topLeftCell="A10" zoomScaleNormal="70" zoomScaleSheetLayoutView="100" workbookViewId="0">
      <selection activeCell="L36" sqref="L36"/>
    </sheetView>
  </sheetViews>
  <sheetFormatPr defaultColWidth="9.140625" defaultRowHeight="12.75"/>
  <cols>
    <col min="1" max="1" width="5.5703125" style="222" customWidth="1"/>
    <col min="2" max="2" width="8.85546875" style="222" customWidth="1"/>
    <col min="3" max="3" width="10.28515625" style="222" customWidth="1"/>
    <col min="4" max="4" width="12.85546875" style="222" customWidth="1"/>
    <col min="5" max="5" width="8.7109375" style="215" customWidth="1"/>
    <col min="6" max="7" width="8" style="215" customWidth="1"/>
    <col min="8" max="10" width="8.140625" style="215" customWidth="1"/>
    <col min="11" max="11" width="8.42578125" style="215" customWidth="1"/>
    <col min="12" max="12" width="8.140625" style="215" customWidth="1"/>
    <col min="13" max="13" width="10.42578125" style="215" customWidth="1"/>
    <col min="14" max="14" width="13" style="215" customWidth="1"/>
    <col min="15" max="16384" width="9.140625" style="215"/>
  </cols>
  <sheetData>
    <row r="1" spans="1:14" ht="12.75" customHeight="1">
      <c r="D1" s="1305"/>
      <c r="E1" s="1305"/>
      <c r="F1" s="222"/>
      <c r="G1" s="222"/>
      <c r="H1" s="222"/>
      <c r="I1" s="222"/>
      <c r="J1" s="222"/>
      <c r="K1" s="222"/>
      <c r="L1" s="222"/>
      <c r="M1" s="1294" t="s">
        <v>553</v>
      </c>
      <c r="N1" s="1294"/>
    </row>
    <row r="2" spans="1:14" ht="15.75">
      <c r="A2" s="1459" t="s">
        <v>0</v>
      </c>
      <c r="B2" s="1459"/>
      <c r="C2" s="1459"/>
      <c r="D2" s="1459"/>
      <c r="E2" s="1459"/>
      <c r="F2" s="1459"/>
      <c r="G2" s="1459"/>
      <c r="H2" s="1459"/>
      <c r="I2" s="1459"/>
      <c r="J2" s="1459"/>
      <c r="K2" s="1459"/>
      <c r="L2" s="1459"/>
      <c r="M2" s="1459"/>
      <c r="N2" s="1459"/>
    </row>
    <row r="3" spans="1:14" ht="18">
      <c r="A3" s="1460" t="s">
        <v>655</v>
      </c>
      <c r="B3" s="1460"/>
      <c r="C3" s="1460"/>
      <c r="D3" s="1460"/>
      <c r="E3" s="1460"/>
      <c r="F3" s="1460"/>
      <c r="G3" s="1460"/>
      <c r="H3" s="1460"/>
      <c r="I3" s="1460"/>
      <c r="J3" s="1460"/>
      <c r="K3" s="1460"/>
      <c r="L3" s="1460"/>
      <c r="M3" s="1460"/>
      <c r="N3" s="1460"/>
    </row>
    <row r="4" spans="1:14" ht="12.75" customHeight="1">
      <c r="A4" s="1462" t="s">
        <v>748</v>
      </c>
      <c r="B4" s="1462"/>
      <c r="C4" s="1462"/>
      <c r="D4" s="1462"/>
      <c r="E4" s="1462"/>
      <c r="F4" s="1462"/>
      <c r="G4" s="1462"/>
      <c r="H4" s="1462"/>
      <c r="I4" s="1462"/>
      <c r="J4" s="1462"/>
      <c r="K4" s="1462"/>
      <c r="L4" s="1462"/>
      <c r="M4" s="1462"/>
      <c r="N4" s="1462"/>
    </row>
    <row r="5" spans="1:14" s="216" customFormat="1" ht="7.5" customHeight="1">
      <c r="A5" s="1462"/>
      <c r="B5" s="1462"/>
      <c r="C5" s="1462"/>
      <c r="D5" s="1462"/>
      <c r="E5" s="1462"/>
      <c r="F5" s="1462"/>
      <c r="G5" s="1462"/>
      <c r="H5" s="1462"/>
      <c r="I5" s="1462"/>
      <c r="J5" s="1462"/>
      <c r="K5" s="1462"/>
      <c r="L5" s="1462"/>
      <c r="M5" s="1462"/>
      <c r="N5" s="1462"/>
    </row>
    <row r="6" spans="1:14">
      <c r="A6" s="1461"/>
      <c r="B6" s="1461"/>
      <c r="C6" s="1461"/>
      <c r="D6" s="1461"/>
      <c r="E6" s="1461"/>
      <c r="F6" s="1461"/>
      <c r="G6" s="1461"/>
      <c r="H6" s="1461"/>
      <c r="I6" s="1461"/>
      <c r="J6" s="1461"/>
      <c r="K6" s="1461"/>
      <c r="L6" s="1461"/>
      <c r="M6" s="1461"/>
      <c r="N6" s="1461"/>
    </row>
    <row r="7" spans="1:14">
      <c r="A7" s="610" t="s">
        <v>966</v>
      </c>
      <c r="B7" s="610"/>
      <c r="D7" s="248"/>
      <c r="E7" s="222"/>
      <c r="F7" s="222"/>
      <c r="G7" s="222"/>
      <c r="H7" s="1463"/>
      <c r="I7" s="1463"/>
      <c r="J7" s="1463"/>
      <c r="K7" s="1463"/>
      <c r="L7" s="1463"/>
      <c r="M7" s="1463"/>
      <c r="N7" s="1463"/>
    </row>
    <row r="8" spans="1:14" ht="30.75" customHeight="1">
      <c r="A8" s="1298" t="s">
        <v>2</v>
      </c>
      <c r="B8" s="1298" t="s">
        <v>3</v>
      </c>
      <c r="C8" s="1283" t="s">
        <v>505</v>
      </c>
      <c r="D8" s="1288" t="s">
        <v>81</v>
      </c>
      <c r="E8" s="1291" t="s">
        <v>82</v>
      </c>
      <c r="F8" s="1292"/>
      <c r="G8" s="1292"/>
      <c r="H8" s="1293"/>
      <c r="I8" s="1291" t="s">
        <v>739</v>
      </c>
      <c r="J8" s="1292"/>
      <c r="K8" s="1292"/>
      <c r="L8" s="1292"/>
      <c r="M8" s="1292"/>
      <c r="N8" s="1292"/>
    </row>
    <row r="9" spans="1:14" ht="44.45" customHeight="1">
      <c r="A9" s="1298"/>
      <c r="B9" s="1298"/>
      <c r="C9" s="1284"/>
      <c r="D9" s="1465"/>
      <c r="E9" s="249" t="s">
        <v>180</v>
      </c>
      <c r="F9" s="249" t="s">
        <v>113</v>
      </c>
      <c r="G9" s="249" t="s">
        <v>114</v>
      </c>
      <c r="H9" s="249" t="s">
        <v>453</v>
      </c>
      <c r="I9" s="249" t="s">
        <v>15</v>
      </c>
      <c r="J9" s="492" t="s">
        <v>916</v>
      </c>
      <c r="K9" s="492" t="s">
        <v>917</v>
      </c>
      <c r="L9" s="492" t="s">
        <v>918</v>
      </c>
      <c r="M9" s="492" t="s">
        <v>923</v>
      </c>
      <c r="N9" s="249" t="s">
        <v>744</v>
      </c>
    </row>
    <row r="10" spans="1:14" s="217" customFormat="1">
      <c r="A10" s="249">
        <v>1</v>
      </c>
      <c r="B10" s="249">
        <v>2</v>
      </c>
      <c r="C10" s="249">
        <v>3</v>
      </c>
      <c r="D10" s="249">
        <v>8</v>
      </c>
      <c r="E10" s="249">
        <v>9</v>
      </c>
      <c r="F10" s="249">
        <v>10</v>
      </c>
      <c r="G10" s="249">
        <v>11</v>
      </c>
      <c r="H10" s="249">
        <v>12</v>
      </c>
      <c r="I10" s="249">
        <v>13</v>
      </c>
      <c r="J10" s="249">
        <v>14</v>
      </c>
      <c r="K10" s="249">
        <v>15</v>
      </c>
      <c r="L10" s="249">
        <v>16</v>
      </c>
      <c r="M10" s="249">
        <v>17</v>
      </c>
      <c r="N10" s="249">
        <v>18</v>
      </c>
    </row>
    <row r="11" spans="1:14">
      <c r="A11" s="280">
        <v>1</v>
      </c>
      <c r="B11" s="281" t="s">
        <v>829</v>
      </c>
      <c r="C11" s="646">
        <v>0</v>
      </c>
      <c r="D11" s="646">
        <v>0</v>
      </c>
      <c r="E11" s="646">
        <v>0</v>
      </c>
      <c r="F11" s="646">
        <v>0</v>
      </c>
      <c r="G11" s="646">
        <v>0</v>
      </c>
      <c r="H11" s="646">
        <v>0</v>
      </c>
      <c r="I11" s="646">
        <v>0</v>
      </c>
      <c r="J11" s="646">
        <v>0</v>
      </c>
      <c r="K11" s="646">
        <v>0</v>
      </c>
      <c r="L11" s="646">
        <v>0</v>
      </c>
      <c r="M11" s="646">
        <v>0</v>
      </c>
      <c r="N11" s="646"/>
    </row>
    <row r="12" spans="1:14">
      <c r="A12" s="280">
        <v>2</v>
      </c>
      <c r="B12" s="281" t="s">
        <v>830</v>
      </c>
      <c r="C12" s="646">
        <v>0</v>
      </c>
      <c r="D12" s="646">
        <v>0</v>
      </c>
      <c r="E12" s="646">
        <v>0</v>
      </c>
      <c r="F12" s="646">
        <v>0</v>
      </c>
      <c r="G12" s="646">
        <v>0</v>
      </c>
      <c r="H12" s="646">
        <v>0</v>
      </c>
      <c r="I12" s="646">
        <v>0</v>
      </c>
      <c r="J12" s="646">
        <v>0</v>
      </c>
      <c r="K12" s="646">
        <v>0</v>
      </c>
      <c r="L12" s="646">
        <v>0</v>
      </c>
      <c r="M12" s="646">
        <v>0</v>
      </c>
      <c r="N12" s="646"/>
    </row>
    <row r="13" spans="1:14">
      <c r="A13" s="280">
        <v>3</v>
      </c>
      <c r="B13" s="281" t="s">
        <v>831</v>
      </c>
      <c r="C13" s="578">
        <v>998</v>
      </c>
      <c r="D13" s="579">
        <v>302</v>
      </c>
      <c r="E13" s="537">
        <f>C13*150*D13/1000000</f>
        <v>45.209400000000002</v>
      </c>
      <c r="F13" s="537">
        <f>E13*70%</f>
        <v>31.64658</v>
      </c>
      <c r="G13" s="537">
        <f>E13*30%</f>
        <v>13.56282</v>
      </c>
      <c r="H13" s="417">
        <v>0</v>
      </c>
      <c r="I13" s="536">
        <f>((C13*160)*30)/1000000</f>
        <v>4.7904</v>
      </c>
      <c r="J13" s="537">
        <f>I13/4</f>
        <v>1.1976</v>
      </c>
      <c r="K13" s="537">
        <v>1.1976</v>
      </c>
      <c r="L13" s="537">
        <v>1.1976</v>
      </c>
      <c r="M13" s="537">
        <v>1.1976</v>
      </c>
      <c r="N13" s="309"/>
    </row>
    <row r="14" spans="1:14" ht="13.5" customHeight="1">
      <c r="A14" s="280">
        <v>4</v>
      </c>
      <c r="B14" s="281" t="s">
        <v>832</v>
      </c>
      <c r="C14" s="646">
        <v>0</v>
      </c>
      <c r="D14" s="646">
        <v>0</v>
      </c>
      <c r="E14" s="646">
        <v>0</v>
      </c>
      <c r="F14" s="646">
        <v>0</v>
      </c>
      <c r="G14" s="646">
        <v>0</v>
      </c>
      <c r="H14" s="646">
        <v>0</v>
      </c>
      <c r="I14" s="646">
        <v>0</v>
      </c>
      <c r="J14" s="646">
        <v>0</v>
      </c>
      <c r="K14" s="646">
        <v>0</v>
      </c>
      <c r="L14" s="646">
        <v>0</v>
      </c>
      <c r="M14" s="646">
        <v>0</v>
      </c>
      <c r="N14" s="646"/>
    </row>
    <row r="15" spans="1:14">
      <c r="A15" s="280">
        <v>5</v>
      </c>
      <c r="B15" s="281" t="s">
        <v>833</v>
      </c>
      <c r="C15" s="417">
        <v>1555</v>
      </c>
      <c r="D15" s="417">
        <v>302</v>
      </c>
      <c r="E15" s="537">
        <f>C15*150*D15/1000000</f>
        <v>70.441500000000005</v>
      </c>
      <c r="F15" s="537">
        <f t="shared" ref="F15" si="0">E15*70%</f>
        <v>49.309049999999999</v>
      </c>
      <c r="G15" s="537">
        <f t="shared" ref="G15" si="1">E15*30%</f>
        <v>21.132450000000002</v>
      </c>
      <c r="H15" s="417">
        <v>0</v>
      </c>
      <c r="I15" s="536">
        <f t="shared" ref="I15" si="2">((C15*160)*30)/1000000</f>
        <v>7.4640000000000004</v>
      </c>
      <c r="J15" s="537">
        <f t="shared" ref="J15" si="3">I15/4</f>
        <v>1.8660000000000001</v>
      </c>
      <c r="K15" s="537">
        <v>1.8660000000000001</v>
      </c>
      <c r="L15" s="537">
        <v>1.8660000000000001</v>
      </c>
      <c r="M15" s="537">
        <v>1.8660000000000001</v>
      </c>
      <c r="N15" s="309"/>
    </row>
    <row r="16" spans="1:14">
      <c r="A16" s="280">
        <v>6</v>
      </c>
      <c r="B16" s="281" t="s">
        <v>834</v>
      </c>
      <c r="C16" s="646">
        <v>0</v>
      </c>
      <c r="D16" s="646">
        <v>0</v>
      </c>
      <c r="E16" s="646">
        <v>0</v>
      </c>
      <c r="F16" s="646">
        <v>0</v>
      </c>
      <c r="G16" s="646">
        <v>0</v>
      </c>
      <c r="H16" s="646">
        <v>0</v>
      </c>
      <c r="I16" s="646">
        <v>0</v>
      </c>
      <c r="J16" s="646">
        <v>0</v>
      </c>
      <c r="K16" s="646">
        <v>0</v>
      </c>
      <c r="L16" s="646">
        <v>0</v>
      </c>
      <c r="M16" s="646">
        <v>0</v>
      </c>
      <c r="N16" s="646"/>
    </row>
    <row r="17" spans="1:14">
      <c r="A17" s="280">
        <v>7</v>
      </c>
      <c r="B17" s="281" t="s">
        <v>835</v>
      </c>
      <c r="C17" s="646">
        <v>0</v>
      </c>
      <c r="D17" s="646">
        <v>0</v>
      </c>
      <c r="E17" s="646">
        <v>0</v>
      </c>
      <c r="F17" s="646">
        <v>0</v>
      </c>
      <c r="G17" s="646">
        <v>0</v>
      </c>
      <c r="H17" s="646">
        <v>0</v>
      </c>
      <c r="I17" s="646">
        <v>0</v>
      </c>
      <c r="J17" s="646">
        <v>0</v>
      </c>
      <c r="K17" s="646">
        <v>0</v>
      </c>
      <c r="L17" s="646">
        <v>0</v>
      </c>
      <c r="M17" s="646">
        <v>0</v>
      </c>
      <c r="N17" s="646"/>
    </row>
    <row r="18" spans="1:14">
      <c r="A18" s="280">
        <v>8</v>
      </c>
      <c r="B18" s="281" t="s">
        <v>836</v>
      </c>
      <c r="C18" s="646">
        <v>0</v>
      </c>
      <c r="D18" s="646">
        <v>0</v>
      </c>
      <c r="E18" s="646">
        <v>0</v>
      </c>
      <c r="F18" s="646">
        <v>0</v>
      </c>
      <c r="G18" s="646">
        <v>0</v>
      </c>
      <c r="H18" s="646">
        <v>0</v>
      </c>
      <c r="I18" s="646">
        <v>0</v>
      </c>
      <c r="J18" s="646">
        <v>0</v>
      </c>
      <c r="K18" s="646">
        <v>0</v>
      </c>
      <c r="L18" s="646">
        <v>0</v>
      </c>
      <c r="M18" s="646">
        <v>0</v>
      </c>
      <c r="N18" s="646"/>
    </row>
    <row r="19" spans="1:14">
      <c r="A19" s="280">
        <v>9</v>
      </c>
      <c r="B19" s="281" t="s">
        <v>837</v>
      </c>
      <c r="C19" s="646">
        <v>0</v>
      </c>
      <c r="D19" s="646">
        <v>0</v>
      </c>
      <c r="E19" s="646">
        <v>0</v>
      </c>
      <c r="F19" s="646">
        <v>0</v>
      </c>
      <c r="G19" s="646">
        <v>0</v>
      </c>
      <c r="H19" s="646">
        <v>0</v>
      </c>
      <c r="I19" s="646">
        <v>0</v>
      </c>
      <c r="J19" s="646">
        <v>0</v>
      </c>
      <c r="K19" s="646">
        <v>0</v>
      </c>
      <c r="L19" s="646">
        <v>0</v>
      </c>
      <c r="M19" s="646">
        <v>0</v>
      </c>
      <c r="N19" s="646"/>
    </row>
    <row r="20" spans="1:14">
      <c r="A20" s="280">
        <v>10</v>
      </c>
      <c r="B20" s="281" t="s">
        <v>838</v>
      </c>
      <c r="C20" s="646">
        <v>0</v>
      </c>
      <c r="D20" s="646">
        <v>0</v>
      </c>
      <c r="E20" s="646">
        <v>0</v>
      </c>
      <c r="F20" s="646">
        <v>0</v>
      </c>
      <c r="G20" s="646">
        <v>0</v>
      </c>
      <c r="H20" s="646">
        <v>0</v>
      </c>
      <c r="I20" s="646">
        <v>0</v>
      </c>
      <c r="J20" s="646">
        <v>0</v>
      </c>
      <c r="K20" s="646">
        <v>0</v>
      </c>
      <c r="L20" s="646">
        <v>0</v>
      </c>
      <c r="M20" s="646">
        <v>0</v>
      </c>
      <c r="N20" s="646"/>
    </row>
    <row r="21" spans="1:14" ht="25.5">
      <c r="A21" s="280">
        <v>11</v>
      </c>
      <c r="B21" s="281" t="s">
        <v>839</v>
      </c>
      <c r="C21" s="646">
        <v>0</v>
      </c>
      <c r="D21" s="646">
        <v>0</v>
      </c>
      <c r="E21" s="646">
        <v>0</v>
      </c>
      <c r="F21" s="646">
        <v>0</v>
      </c>
      <c r="G21" s="646">
        <v>0</v>
      </c>
      <c r="H21" s="646">
        <v>0</v>
      </c>
      <c r="I21" s="646">
        <v>0</v>
      </c>
      <c r="J21" s="646">
        <v>0</v>
      </c>
      <c r="K21" s="646">
        <v>0</v>
      </c>
      <c r="L21" s="646">
        <v>0</v>
      </c>
      <c r="M21" s="646">
        <v>0</v>
      </c>
      <c r="N21" s="646"/>
    </row>
    <row r="22" spans="1:14" ht="25.5">
      <c r="A22" s="280">
        <v>12</v>
      </c>
      <c r="B22" s="281" t="s">
        <v>840</v>
      </c>
      <c r="C22" s="646">
        <v>0</v>
      </c>
      <c r="D22" s="646">
        <v>0</v>
      </c>
      <c r="E22" s="646">
        <v>0</v>
      </c>
      <c r="F22" s="646">
        <v>0</v>
      </c>
      <c r="G22" s="646">
        <v>0</v>
      </c>
      <c r="H22" s="646">
        <v>0</v>
      </c>
      <c r="I22" s="646">
        <v>0</v>
      </c>
      <c r="J22" s="646">
        <v>0</v>
      </c>
      <c r="K22" s="646">
        <v>0</v>
      </c>
      <c r="L22" s="646">
        <v>0</v>
      </c>
      <c r="M22" s="646">
        <v>0</v>
      </c>
      <c r="N22" s="646"/>
    </row>
    <row r="23" spans="1:14">
      <c r="A23" s="280">
        <v>13</v>
      </c>
      <c r="B23" s="281" t="s">
        <v>841</v>
      </c>
      <c r="C23" s="646">
        <v>0</v>
      </c>
      <c r="D23" s="646">
        <v>0</v>
      </c>
      <c r="E23" s="646">
        <v>0</v>
      </c>
      <c r="F23" s="646">
        <v>0</v>
      </c>
      <c r="G23" s="646">
        <v>0</v>
      </c>
      <c r="H23" s="646">
        <v>0</v>
      </c>
      <c r="I23" s="646">
        <v>0</v>
      </c>
      <c r="J23" s="646">
        <v>0</v>
      </c>
      <c r="K23" s="646">
        <v>0</v>
      </c>
      <c r="L23" s="646">
        <v>0</v>
      </c>
      <c r="M23" s="646">
        <v>0</v>
      </c>
      <c r="N23" s="646"/>
    </row>
    <row r="24" spans="1:14">
      <c r="A24" s="280">
        <v>14</v>
      </c>
      <c r="B24" s="281" t="s">
        <v>842</v>
      </c>
      <c r="C24" s="646">
        <v>0</v>
      </c>
      <c r="D24" s="646">
        <v>0</v>
      </c>
      <c r="E24" s="646">
        <v>0</v>
      </c>
      <c r="F24" s="646">
        <v>0</v>
      </c>
      <c r="G24" s="646">
        <v>0</v>
      </c>
      <c r="H24" s="646">
        <v>0</v>
      </c>
      <c r="I24" s="646">
        <v>0</v>
      </c>
      <c r="J24" s="646">
        <v>0</v>
      </c>
      <c r="K24" s="646">
        <v>0</v>
      </c>
      <c r="L24" s="646">
        <v>0</v>
      </c>
      <c r="M24" s="646">
        <v>0</v>
      </c>
      <c r="N24" s="646"/>
    </row>
    <row r="25" spans="1:14">
      <c r="A25" s="280">
        <v>15</v>
      </c>
      <c r="B25" s="281" t="s">
        <v>843</v>
      </c>
      <c r="C25" s="646">
        <v>0</v>
      </c>
      <c r="D25" s="646">
        <v>0</v>
      </c>
      <c r="E25" s="646">
        <v>0</v>
      </c>
      <c r="F25" s="646">
        <v>0</v>
      </c>
      <c r="G25" s="646">
        <v>0</v>
      </c>
      <c r="H25" s="646">
        <v>0</v>
      </c>
      <c r="I25" s="646">
        <v>0</v>
      </c>
      <c r="J25" s="646">
        <v>0</v>
      </c>
      <c r="K25" s="646">
        <v>0</v>
      </c>
      <c r="L25" s="646">
        <v>0</v>
      </c>
      <c r="M25" s="646">
        <v>0</v>
      </c>
      <c r="N25" s="646"/>
    </row>
    <row r="26" spans="1:14">
      <c r="A26" s="280">
        <v>16</v>
      </c>
      <c r="B26" s="281" t="s">
        <v>844</v>
      </c>
      <c r="C26" s="646">
        <v>0</v>
      </c>
      <c r="D26" s="646">
        <v>0</v>
      </c>
      <c r="E26" s="646">
        <v>0</v>
      </c>
      <c r="F26" s="646">
        <v>0</v>
      </c>
      <c r="G26" s="646">
        <v>0</v>
      </c>
      <c r="H26" s="646">
        <v>0</v>
      </c>
      <c r="I26" s="646">
        <v>0</v>
      </c>
      <c r="J26" s="646">
        <v>0</v>
      </c>
      <c r="K26" s="646">
        <v>0</v>
      </c>
      <c r="L26" s="646">
        <v>0</v>
      </c>
      <c r="M26" s="646">
        <v>0</v>
      </c>
      <c r="N26" s="646"/>
    </row>
    <row r="27" spans="1:14">
      <c r="A27" s="280">
        <v>17</v>
      </c>
      <c r="B27" s="281" t="s">
        <v>845</v>
      </c>
      <c r="C27" s="646">
        <v>0</v>
      </c>
      <c r="D27" s="646">
        <v>0</v>
      </c>
      <c r="E27" s="646">
        <v>0</v>
      </c>
      <c r="F27" s="646">
        <v>0</v>
      </c>
      <c r="G27" s="646">
        <v>0</v>
      </c>
      <c r="H27" s="646">
        <v>0</v>
      </c>
      <c r="I27" s="646">
        <v>0</v>
      </c>
      <c r="J27" s="646">
        <v>0</v>
      </c>
      <c r="K27" s="646">
        <v>0</v>
      </c>
      <c r="L27" s="646">
        <v>0</v>
      </c>
      <c r="M27" s="646">
        <v>0</v>
      </c>
      <c r="N27" s="646"/>
    </row>
    <row r="28" spans="1:14">
      <c r="A28" s="280">
        <v>18</v>
      </c>
      <c r="B28" s="281" t="s">
        <v>846</v>
      </c>
      <c r="C28" s="646">
        <v>0</v>
      </c>
      <c r="D28" s="646">
        <v>0</v>
      </c>
      <c r="E28" s="646">
        <v>0</v>
      </c>
      <c r="F28" s="646">
        <v>0</v>
      </c>
      <c r="G28" s="646">
        <v>0</v>
      </c>
      <c r="H28" s="646">
        <v>0</v>
      </c>
      <c r="I28" s="646">
        <v>0</v>
      </c>
      <c r="J28" s="646">
        <v>0</v>
      </c>
      <c r="K28" s="646">
        <v>0</v>
      </c>
      <c r="L28" s="646">
        <v>0</v>
      </c>
      <c r="M28" s="646">
        <v>0</v>
      </c>
      <c r="N28" s="646"/>
    </row>
    <row r="29" spans="1:14">
      <c r="A29" s="280">
        <v>19</v>
      </c>
      <c r="B29" s="281" t="s">
        <v>847</v>
      </c>
      <c r="C29" s="646">
        <v>0</v>
      </c>
      <c r="D29" s="646">
        <v>0</v>
      </c>
      <c r="E29" s="646">
        <v>0</v>
      </c>
      <c r="F29" s="646">
        <v>0</v>
      </c>
      <c r="G29" s="646">
        <v>0</v>
      </c>
      <c r="H29" s="646">
        <v>0</v>
      </c>
      <c r="I29" s="646">
        <v>0</v>
      </c>
      <c r="J29" s="646">
        <v>0</v>
      </c>
      <c r="K29" s="646">
        <v>0</v>
      </c>
      <c r="L29" s="646">
        <v>0</v>
      </c>
      <c r="M29" s="646">
        <v>0</v>
      </c>
      <c r="N29" s="646"/>
    </row>
    <row r="30" spans="1:14">
      <c r="A30" s="280">
        <v>20</v>
      </c>
      <c r="B30" s="281" t="s">
        <v>848</v>
      </c>
      <c r="C30" s="646">
        <v>0</v>
      </c>
      <c r="D30" s="646">
        <v>0</v>
      </c>
      <c r="E30" s="646">
        <v>0</v>
      </c>
      <c r="F30" s="646">
        <v>0</v>
      </c>
      <c r="G30" s="646">
        <v>0</v>
      </c>
      <c r="H30" s="646">
        <v>0</v>
      </c>
      <c r="I30" s="646">
        <v>0</v>
      </c>
      <c r="J30" s="646">
        <v>0</v>
      </c>
      <c r="K30" s="646">
        <v>0</v>
      </c>
      <c r="L30" s="646">
        <v>0</v>
      </c>
      <c r="M30" s="646">
        <v>0</v>
      </c>
      <c r="N30" s="646"/>
    </row>
    <row r="31" spans="1:14" ht="25.5">
      <c r="A31" s="280">
        <v>21</v>
      </c>
      <c r="B31" s="281" t="s">
        <v>849</v>
      </c>
      <c r="C31" s="646">
        <v>0</v>
      </c>
      <c r="D31" s="646">
        <v>0</v>
      </c>
      <c r="E31" s="646">
        <v>0</v>
      </c>
      <c r="F31" s="646">
        <v>0</v>
      </c>
      <c r="G31" s="646">
        <v>0</v>
      </c>
      <c r="H31" s="646">
        <v>0</v>
      </c>
      <c r="I31" s="646">
        <v>0</v>
      </c>
      <c r="J31" s="646">
        <v>0</v>
      </c>
      <c r="K31" s="646">
        <v>0</v>
      </c>
      <c r="L31" s="646">
        <v>0</v>
      </c>
      <c r="M31" s="646">
        <v>0</v>
      </c>
      <c r="N31" s="646"/>
    </row>
    <row r="32" spans="1:14" ht="12.75" customHeight="1">
      <c r="A32" s="1479" t="s">
        <v>15</v>
      </c>
      <c r="B32" s="1480"/>
      <c r="C32" s="647">
        <f>SUM(C11:C31)</f>
        <v>2553</v>
      </c>
      <c r="D32" s="647">
        <v>302</v>
      </c>
      <c r="E32" s="292">
        <f>SUM(E11:E31)</f>
        <v>115.65090000000001</v>
      </c>
      <c r="F32" s="292">
        <f t="shared" ref="F32:M32" si="4">SUM(F11:F31)</f>
        <v>80.955629999999999</v>
      </c>
      <c r="G32" s="292">
        <f t="shared" si="4"/>
        <v>34.695270000000001</v>
      </c>
      <c r="H32" s="292">
        <f t="shared" si="4"/>
        <v>0</v>
      </c>
      <c r="I32" s="292">
        <f>SUM(I11:I31)</f>
        <v>12.2544</v>
      </c>
      <c r="J32" s="292">
        <f t="shared" si="4"/>
        <v>3.0636000000000001</v>
      </c>
      <c r="K32" s="292">
        <f t="shared" si="4"/>
        <v>3.0636000000000001</v>
      </c>
      <c r="L32" s="292">
        <f t="shared" si="4"/>
        <v>3.0636000000000001</v>
      </c>
      <c r="M32" s="292">
        <f t="shared" si="4"/>
        <v>3.0636000000000001</v>
      </c>
      <c r="N32" s="292"/>
    </row>
    <row r="33" spans="1:15" ht="12.75" customHeight="1">
      <c r="A33" s="293" t="s">
        <v>7</v>
      </c>
      <c r="B33" s="294"/>
      <c r="C33" s="293"/>
      <c r="D33" s="295"/>
      <c r="E33" s="295"/>
      <c r="F33" s="284"/>
      <c r="G33" s="284"/>
      <c r="H33" s="296"/>
      <c r="I33" s="311"/>
      <c r="J33" s="311"/>
      <c r="K33" s="311"/>
      <c r="L33" s="311"/>
      <c r="M33" s="311"/>
      <c r="N33" s="311"/>
    </row>
    <row r="34" spans="1:15" ht="15">
      <c r="A34" s="297" t="s">
        <v>8</v>
      </c>
      <c r="B34" s="297"/>
      <c r="C34" s="298"/>
      <c r="D34" s="296"/>
      <c r="E34" s="296"/>
      <c r="F34" s="296"/>
      <c r="G34" s="296"/>
      <c r="H34" s="296"/>
      <c r="I34" s="296"/>
      <c r="J34" s="296"/>
      <c r="K34" s="296"/>
      <c r="L34" s="296"/>
      <c r="M34" s="296"/>
      <c r="N34" s="296"/>
    </row>
    <row r="35" spans="1:15" ht="15">
      <c r="A35" s="297" t="s">
        <v>9</v>
      </c>
      <c r="B35" s="297"/>
      <c r="C35" s="298"/>
      <c r="D35" s="296"/>
      <c r="E35" s="296"/>
      <c r="F35" s="296"/>
      <c r="G35" s="296"/>
      <c r="H35" s="296"/>
      <c r="I35" s="296"/>
      <c r="J35" s="296"/>
      <c r="K35" s="296"/>
      <c r="L35" s="296"/>
      <c r="M35" s="296"/>
      <c r="N35" s="296"/>
    </row>
    <row r="36" spans="1:15" ht="15">
      <c r="A36" s="1466" t="s">
        <v>850</v>
      </c>
      <c r="B36" s="1466"/>
      <c r="C36" s="1466"/>
      <c r="D36" s="1466"/>
      <c r="E36" s="296"/>
      <c r="F36" s="296"/>
      <c r="G36" s="296"/>
      <c r="H36" s="296"/>
      <c r="I36" s="296"/>
      <c r="J36" s="296"/>
      <c r="K36" s="296"/>
      <c r="L36" s="295"/>
      <c r="M36" s="299"/>
      <c r="N36" s="299"/>
    </row>
    <row r="37" spans="1:15" ht="15">
      <c r="A37" s="293" t="s">
        <v>851</v>
      </c>
      <c r="B37" s="297" t="s">
        <v>852</v>
      </c>
      <c r="C37" s="298"/>
      <c r="D37" s="296"/>
      <c r="E37" s="296"/>
      <c r="F37" s="296"/>
      <c r="G37" s="296"/>
      <c r="H37" s="296"/>
      <c r="I37" s="296"/>
      <c r="J37" s="296"/>
      <c r="K37" s="296"/>
      <c r="L37" s="296"/>
      <c r="M37" s="296"/>
      <c r="N37" s="296"/>
    </row>
    <row r="38" spans="1:15" ht="15">
      <c r="A38" s="293" t="s">
        <v>853</v>
      </c>
      <c r="B38" s="1466" t="s">
        <v>854</v>
      </c>
      <c r="C38" s="1466"/>
      <c r="D38" s="1466"/>
      <c r="E38" s="1466"/>
      <c r="F38" s="298"/>
      <c r="G38" s="296"/>
      <c r="H38" s="296"/>
      <c r="I38" s="296"/>
      <c r="J38" s="296"/>
      <c r="K38" s="296"/>
      <c r="L38" s="296"/>
      <c r="M38" s="296"/>
      <c r="N38" s="296"/>
    </row>
    <row r="39" spans="1:15" ht="15">
      <c r="A39" s="297" t="s">
        <v>855</v>
      </c>
      <c r="B39" s="1466" t="s">
        <v>856</v>
      </c>
      <c r="C39" s="1466"/>
      <c r="D39" s="1466"/>
      <c r="E39" s="1466"/>
      <c r="F39" s="298"/>
      <c r="G39" s="296"/>
      <c r="H39" s="296"/>
      <c r="I39" s="296"/>
      <c r="J39" s="296"/>
      <c r="K39" s="296"/>
      <c r="L39" s="296"/>
      <c r="M39" s="296"/>
      <c r="N39" s="296"/>
    </row>
    <row r="40" spans="1:15" ht="14.25">
      <c r="A40" s="297" t="s">
        <v>857</v>
      </c>
      <c r="B40" s="1478" t="s">
        <v>864</v>
      </c>
      <c r="C40" s="1478"/>
      <c r="D40" s="1478"/>
      <c r="E40" s="1478"/>
      <c r="F40" s="1478"/>
      <c r="G40" s="1478"/>
      <c r="H40" s="1478"/>
      <c r="I40" s="1478"/>
      <c r="J40" s="1478"/>
      <c r="K40" s="1478"/>
      <c r="L40" s="1478"/>
      <c r="M40" s="1478"/>
      <c r="N40" s="1478"/>
    </row>
    <row r="41" spans="1:15" ht="14.25">
      <c r="A41" s="297"/>
      <c r="B41" s="1478"/>
      <c r="C41" s="1478"/>
      <c r="D41" s="1478"/>
      <c r="E41" s="1478"/>
      <c r="F41" s="1478"/>
      <c r="G41" s="1478"/>
      <c r="H41" s="1478"/>
      <c r="I41" s="1478"/>
      <c r="J41" s="1478"/>
      <c r="K41" s="1478"/>
      <c r="L41" s="1478"/>
      <c r="M41" s="1478"/>
      <c r="N41" s="1478"/>
    </row>
    <row r="42" spans="1:15" ht="15">
      <c r="A42" s="297" t="s">
        <v>859</v>
      </c>
      <c r="B42" s="297" t="s">
        <v>860</v>
      </c>
      <c r="C42" s="298"/>
      <c r="D42" s="296"/>
      <c r="E42" s="296"/>
      <c r="F42" s="296"/>
      <c r="G42" s="296"/>
      <c r="H42" s="296"/>
      <c r="I42" s="296"/>
      <c r="J42" s="296"/>
      <c r="K42" s="296"/>
      <c r="L42" s="296"/>
      <c r="M42" s="296"/>
      <c r="N42" s="296"/>
    </row>
    <row r="43" spans="1:15" ht="15">
      <c r="A43" s="297" t="s">
        <v>861</v>
      </c>
      <c r="B43" s="297" t="s">
        <v>862</v>
      </c>
      <c r="C43" s="298"/>
      <c r="D43" s="296"/>
      <c r="E43" s="296"/>
      <c r="F43" s="296"/>
      <c r="G43" s="296"/>
      <c r="H43" s="296"/>
      <c r="I43" s="296"/>
      <c r="J43" s="296"/>
      <c r="K43" s="296"/>
      <c r="L43" s="296"/>
      <c r="M43" s="296"/>
      <c r="N43" s="296"/>
    </row>
    <row r="44" spans="1:15" ht="15">
      <c r="A44" s="297"/>
      <c r="B44" s="297" t="s">
        <v>863</v>
      </c>
      <c r="C44" s="298"/>
      <c r="D44" s="296"/>
      <c r="E44" s="296"/>
      <c r="F44" s="296"/>
      <c r="G44" s="296"/>
      <c r="H44" s="296"/>
      <c r="I44" s="295"/>
      <c r="J44" s="295"/>
      <c r="K44" s="295"/>
      <c r="L44" s="295"/>
      <c r="M44" s="295"/>
      <c r="N44" s="295"/>
    </row>
    <row r="45" spans="1:15" ht="15">
      <c r="A45" s="297"/>
      <c r="B45" s="297"/>
      <c r="C45" s="298"/>
      <c r="D45" s="296"/>
      <c r="E45" s="296"/>
      <c r="F45" s="296"/>
      <c r="G45" s="296"/>
      <c r="H45" s="295"/>
      <c r="I45" s="300"/>
      <c r="J45" s="300"/>
      <c r="K45" s="300"/>
      <c r="L45" s="300"/>
      <c r="M45" s="300"/>
      <c r="N45" s="300"/>
    </row>
    <row r="46" spans="1:15" ht="15">
      <c r="A46" s="301"/>
      <c r="B46" s="301"/>
      <c r="C46" s="302"/>
      <c r="D46" s="303"/>
      <c r="E46" s="303"/>
      <c r="F46" s="303"/>
      <c r="G46" s="303"/>
      <c r="H46" s="304"/>
      <c r="I46" s="304"/>
      <c r="J46" s="304"/>
      <c r="K46" s="304"/>
      <c r="L46" s="304"/>
      <c r="M46" s="304"/>
      <c r="N46" s="304"/>
    </row>
    <row r="47" spans="1:15" ht="15" customHeight="1">
      <c r="A47" s="305"/>
      <c r="B47" s="305"/>
      <c r="C47" s="303"/>
      <c r="D47" s="303"/>
      <c r="E47" s="303"/>
      <c r="F47" s="303"/>
      <c r="G47" s="303"/>
      <c r="H47" s="303"/>
      <c r="I47" s="1086" t="s">
        <v>1065</v>
      </c>
      <c r="J47" s="1086"/>
      <c r="K47" s="1086"/>
      <c r="L47" s="1086"/>
      <c r="M47" s="1086"/>
      <c r="N47" s="1086"/>
      <c r="O47" s="1086"/>
    </row>
    <row r="48" spans="1:15" ht="15" customHeight="1">
      <c r="A48" s="1467" t="s">
        <v>18</v>
      </c>
      <c r="B48" s="1467"/>
      <c r="C48" s="303"/>
      <c r="D48" s="303"/>
      <c r="E48" s="303"/>
      <c r="F48" s="303"/>
      <c r="G48" s="303"/>
      <c r="H48" s="303"/>
      <c r="I48" s="1086"/>
      <c r="J48" s="1086"/>
      <c r="K48" s="1086"/>
      <c r="L48" s="1086"/>
      <c r="M48" s="1086"/>
      <c r="N48" s="1086"/>
      <c r="O48" s="1086"/>
    </row>
    <row r="49" spans="1:15" ht="15" customHeight="1">
      <c r="A49" s="305"/>
      <c r="B49" s="305"/>
      <c r="C49" s="303"/>
      <c r="D49" s="303"/>
      <c r="E49" s="303"/>
      <c r="F49" s="303"/>
      <c r="G49" s="303"/>
      <c r="H49" s="303"/>
      <c r="I49" s="1086"/>
      <c r="J49" s="1086"/>
      <c r="K49" s="1086"/>
      <c r="L49" s="1086"/>
      <c r="M49" s="1086"/>
      <c r="N49" s="1086"/>
      <c r="O49" s="1086"/>
    </row>
    <row r="50" spans="1:15" ht="15" customHeight="1">
      <c r="A50" s="306"/>
      <c r="B50" s="306"/>
      <c r="C50" s="303"/>
      <c r="D50" s="303"/>
      <c r="E50" s="303"/>
      <c r="F50" s="303"/>
      <c r="G50" s="303"/>
      <c r="H50" s="303"/>
      <c r="I50" s="1086"/>
      <c r="J50" s="1086"/>
      <c r="K50" s="1086"/>
      <c r="L50" s="1086"/>
      <c r="M50" s="1086"/>
      <c r="N50" s="1086"/>
      <c r="O50" s="1086"/>
    </row>
    <row r="51" spans="1:15" ht="15" customHeight="1">
      <c r="A51" s="305"/>
      <c r="B51" s="305"/>
      <c r="C51" s="303"/>
      <c r="D51" s="303"/>
      <c r="E51" s="303"/>
      <c r="F51" s="303"/>
      <c r="G51" s="303"/>
      <c r="H51" s="303"/>
      <c r="I51" s="1086"/>
      <c r="J51" s="1086"/>
      <c r="K51" s="1086"/>
      <c r="L51" s="1086"/>
      <c r="M51" s="1086"/>
      <c r="N51" s="1086"/>
      <c r="O51" s="1086"/>
    </row>
    <row r="52" spans="1:15" ht="15" customHeight="1">
      <c r="A52" s="305"/>
      <c r="B52" s="305"/>
      <c r="C52" s="303"/>
      <c r="D52" s="303"/>
      <c r="E52" s="303"/>
      <c r="F52" s="303"/>
      <c r="G52" s="303"/>
      <c r="H52" s="303"/>
      <c r="I52" s="1086"/>
      <c r="J52" s="1086"/>
      <c r="K52" s="1086"/>
      <c r="L52" s="1086"/>
      <c r="M52" s="1086"/>
      <c r="N52" s="1086"/>
      <c r="O52" s="1086"/>
    </row>
    <row r="53" spans="1:15">
      <c r="I53" s="1086"/>
      <c r="J53" s="1086"/>
      <c r="K53" s="1086"/>
      <c r="L53" s="1086"/>
      <c r="M53" s="1086"/>
      <c r="N53" s="1086"/>
      <c r="O53" s="1086"/>
    </row>
  </sheetData>
  <mergeCells count="20">
    <mergeCell ref="A32:B32"/>
    <mergeCell ref="A36:D36"/>
    <mergeCell ref="A6:N6"/>
    <mergeCell ref="D1:E1"/>
    <mergeCell ref="M1:N1"/>
    <mergeCell ref="A2:N2"/>
    <mergeCell ref="A3:N3"/>
    <mergeCell ref="A4:N5"/>
    <mergeCell ref="C8:C9"/>
    <mergeCell ref="H7:N7"/>
    <mergeCell ref="A8:A9"/>
    <mergeCell ref="B8:B9"/>
    <mergeCell ref="D8:D9"/>
    <mergeCell ref="E8:H8"/>
    <mergeCell ref="I8:N8"/>
    <mergeCell ref="B38:E38"/>
    <mergeCell ref="B39:E39"/>
    <mergeCell ref="A48:B48"/>
    <mergeCell ref="B40:N41"/>
    <mergeCell ref="I47:O53"/>
  </mergeCells>
  <printOptions horizontalCentered="1"/>
  <pageMargins left="0.70866141732283472" right="0.70866141732283472" top="0.23622047244094491" bottom="0" header="0.31496062992125984" footer="0.31496062992125984"/>
  <pageSetup paperSize="5" scale="77"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X29"/>
  <sheetViews>
    <sheetView view="pageBreakPreview" topLeftCell="C8" zoomScale="80" zoomScaleNormal="70" zoomScaleSheetLayoutView="80" workbookViewId="0">
      <selection activeCell="R26" sqref="R26:V29"/>
    </sheetView>
  </sheetViews>
  <sheetFormatPr defaultColWidth="9.140625" defaultRowHeight="12.75"/>
  <cols>
    <col min="1" max="1" width="7.28515625" style="164" customWidth="1"/>
    <col min="2" max="2" width="26" style="164" customWidth="1"/>
    <col min="3" max="3" width="11.28515625" style="164" customWidth="1"/>
    <col min="4" max="4" width="9.28515625" style="164" customWidth="1"/>
    <col min="5" max="5" width="9.42578125" style="164" customWidth="1"/>
    <col min="6" max="6" width="16" style="164" customWidth="1"/>
    <col min="7" max="8" width="10.7109375" style="164" customWidth="1"/>
    <col min="9" max="9" width="6.42578125" style="164" customWidth="1"/>
    <col min="10" max="10" width="13.28515625" style="164" customWidth="1"/>
    <col min="11" max="12" width="9.140625" style="164"/>
    <col min="13" max="13" width="6.85546875" style="164" customWidth="1"/>
    <col min="14" max="14" width="14" style="164" customWidth="1"/>
    <col min="15" max="17" width="9.140625" style="164"/>
    <col min="18" max="18" width="12.140625" style="164" customWidth="1"/>
    <col min="19" max="21" width="8.85546875" style="164" customWidth="1"/>
    <col min="22" max="22" width="12" style="164" customWidth="1"/>
    <col min="23" max="16384" width="9.140625" style="164"/>
  </cols>
  <sheetData>
    <row r="1" spans="1:24" ht="15">
      <c r="V1" s="165" t="s">
        <v>558</v>
      </c>
    </row>
    <row r="2" spans="1:24" ht="15.75">
      <c r="G2" s="113" t="s">
        <v>0</v>
      </c>
      <c r="H2" s="113"/>
      <c r="I2" s="113"/>
      <c r="O2" s="80"/>
      <c r="P2" s="80"/>
      <c r="Q2" s="80"/>
      <c r="R2" s="80"/>
    </row>
    <row r="3" spans="1:24" ht="20.25">
      <c r="C3" s="1194" t="s">
        <v>1013</v>
      </c>
      <c r="D3" s="1194"/>
      <c r="E3" s="1194"/>
      <c r="F3" s="1194"/>
      <c r="G3" s="1194"/>
      <c r="H3" s="1194"/>
      <c r="I3" s="1194"/>
      <c r="J3" s="1194"/>
      <c r="K3" s="1194"/>
      <c r="L3" s="1194"/>
      <c r="M3" s="1194"/>
      <c r="N3" s="1194"/>
      <c r="O3" s="117"/>
      <c r="P3" s="117"/>
      <c r="Q3" s="117"/>
      <c r="R3" s="117"/>
      <c r="S3" s="117"/>
      <c r="T3" s="117"/>
      <c r="U3" s="117"/>
      <c r="V3" s="117"/>
      <c r="W3" s="117"/>
      <c r="X3" s="117"/>
    </row>
    <row r="4" spans="1:24" ht="18">
      <c r="C4" s="166"/>
      <c r="D4" s="166"/>
      <c r="E4" s="166"/>
      <c r="F4" s="166"/>
      <c r="G4" s="166"/>
      <c r="H4" s="166"/>
      <c r="I4" s="166"/>
      <c r="J4" s="166"/>
      <c r="K4" s="166"/>
      <c r="L4" s="166"/>
      <c r="M4" s="166"/>
      <c r="N4" s="166"/>
      <c r="O4" s="166"/>
      <c r="P4" s="166"/>
      <c r="Q4" s="166"/>
      <c r="R4" s="166"/>
      <c r="S4" s="166"/>
      <c r="T4" s="166"/>
      <c r="U4" s="166"/>
      <c r="V4" s="166"/>
    </row>
    <row r="5" spans="1:24" ht="15.75">
      <c r="B5" s="1195" t="s">
        <v>658</v>
      </c>
      <c r="C5" s="1195"/>
      <c r="D5" s="1195"/>
      <c r="E5" s="1195"/>
      <c r="F5" s="1195"/>
      <c r="G5" s="1195"/>
      <c r="H5" s="1195"/>
      <c r="I5" s="1195"/>
      <c r="J5" s="1195"/>
      <c r="K5" s="1195"/>
      <c r="L5" s="1195"/>
      <c r="M5" s="1195"/>
      <c r="N5" s="1195"/>
      <c r="O5" s="1195"/>
      <c r="P5" s="1195"/>
      <c r="Q5" s="1195"/>
      <c r="R5" s="1195"/>
      <c r="S5" s="1195"/>
      <c r="T5" s="81"/>
      <c r="U5" s="1196" t="s">
        <v>259</v>
      </c>
      <c r="V5" s="1197"/>
    </row>
    <row r="6" spans="1:24" ht="15">
      <c r="K6" s="80"/>
      <c r="L6" s="80"/>
      <c r="M6" s="80"/>
      <c r="N6" s="80"/>
      <c r="O6" s="80"/>
      <c r="P6" s="80"/>
      <c r="Q6" s="80"/>
      <c r="R6" s="80"/>
    </row>
    <row r="7" spans="1:24">
      <c r="A7" s="1166" t="s">
        <v>957</v>
      </c>
      <c r="B7" s="1166"/>
      <c r="O7" s="1198" t="s">
        <v>1012</v>
      </c>
      <c r="P7" s="1198"/>
      <c r="Q7" s="1198"/>
      <c r="R7" s="1198"/>
      <c r="S7" s="1198"/>
      <c r="T7" s="1198"/>
      <c r="U7" s="1198"/>
      <c r="V7" s="1198"/>
    </row>
    <row r="8" spans="1:24" ht="35.25" customHeight="1">
      <c r="A8" s="1170" t="s">
        <v>2</v>
      </c>
      <c r="B8" s="1170" t="s">
        <v>146</v>
      </c>
      <c r="C8" s="1173" t="s">
        <v>147</v>
      </c>
      <c r="D8" s="1174"/>
      <c r="E8" s="1175"/>
      <c r="F8" s="1176" t="s">
        <v>148</v>
      </c>
      <c r="G8" s="1179" t="s">
        <v>177</v>
      </c>
      <c r="H8" s="1180"/>
      <c r="I8" s="1180"/>
      <c r="J8" s="1180"/>
      <c r="K8" s="1180"/>
      <c r="L8" s="1180"/>
      <c r="M8" s="1180"/>
      <c r="N8" s="1181"/>
      <c r="O8" s="1179" t="s">
        <v>178</v>
      </c>
      <c r="P8" s="1180"/>
      <c r="Q8" s="1180"/>
      <c r="R8" s="1180"/>
      <c r="S8" s="1180"/>
      <c r="T8" s="1180"/>
      <c r="U8" s="1180"/>
      <c r="V8" s="1181"/>
    </row>
    <row r="9" spans="1:24" ht="15">
      <c r="A9" s="1171"/>
      <c r="B9" s="1171"/>
      <c r="C9" s="1176" t="s">
        <v>260</v>
      </c>
      <c r="D9" s="1176" t="s">
        <v>40</v>
      </c>
      <c r="E9" s="1176" t="s">
        <v>41</v>
      </c>
      <c r="F9" s="1177"/>
      <c r="G9" s="1179" t="s">
        <v>179</v>
      </c>
      <c r="H9" s="1180"/>
      <c r="I9" s="1180"/>
      <c r="J9" s="1181"/>
      <c r="K9" s="1179" t="s">
        <v>163</v>
      </c>
      <c r="L9" s="1180"/>
      <c r="M9" s="1180"/>
      <c r="N9" s="1181"/>
      <c r="O9" s="1179" t="s">
        <v>149</v>
      </c>
      <c r="P9" s="1180"/>
      <c r="Q9" s="1180"/>
      <c r="R9" s="1181"/>
      <c r="S9" s="1179" t="s">
        <v>162</v>
      </c>
      <c r="T9" s="1180"/>
      <c r="U9" s="1180"/>
      <c r="V9" s="1181"/>
    </row>
    <row r="10" spans="1:24">
      <c r="A10" s="1171"/>
      <c r="B10" s="1171"/>
      <c r="C10" s="1177"/>
      <c r="D10" s="1177"/>
      <c r="E10" s="1177"/>
      <c r="F10" s="1177"/>
      <c r="G10" s="1182" t="s">
        <v>150</v>
      </c>
      <c r="H10" s="1183"/>
      <c r="I10" s="1184"/>
      <c r="J10" s="1176" t="s">
        <v>151</v>
      </c>
      <c r="K10" s="1188" t="s">
        <v>150</v>
      </c>
      <c r="L10" s="1189"/>
      <c r="M10" s="1190"/>
      <c r="N10" s="1176" t="s">
        <v>151</v>
      </c>
      <c r="O10" s="1188" t="s">
        <v>150</v>
      </c>
      <c r="P10" s="1189"/>
      <c r="Q10" s="1190"/>
      <c r="R10" s="1176" t="s">
        <v>151</v>
      </c>
      <c r="S10" s="1188" t="s">
        <v>150</v>
      </c>
      <c r="T10" s="1189"/>
      <c r="U10" s="1190"/>
      <c r="V10" s="1176" t="s">
        <v>151</v>
      </c>
    </row>
    <row r="11" spans="1:24" ht="15" customHeight="1">
      <c r="A11" s="1171"/>
      <c r="B11" s="1171"/>
      <c r="C11" s="1177"/>
      <c r="D11" s="1177"/>
      <c r="E11" s="1177"/>
      <c r="F11" s="1177"/>
      <c r="G11" s="1185"/>
      <c r="H11" s="1186"/>
      <c r="I11" s="1187"/>
      <c r="J11" s="1177"/>
      <c r="K11" s="1191"/>
      <c r="L11" s="1192"/>
      <c r="M11" s="1193"/>
      <c r="N11" s="1177"/>
      <c r="O11" s="1191"/>
      <c r="P11" s="1192"/>
      <c r="Q11" s="1193"/>
      <c r="R11" s="1177"/>
      <c r="S11" s="1191"/>
      <c r="T11" s="1192"/>
      <c r="U11" s="1193"/>
      <c r="V11" s="1177"/>
    </row>
    <row r="12" spans="1:24" ht="15">
      <c r="A12" s="1172"/>
      <c r="B12" s="1172"/>
      <c r="C12" s="1178"/>
      <c r="D12" s="1178"/>
      <c r="E12" s="1178"/>
      <c r="F12" s="1178"/>
      <c r="G12" s="635" t="s">
        <v>260</v>
      </c>
      <c r="H12" s="635" t="s">
        <v>40</v>
      </c>
      <c r="I12" s="167" t="s">
        <v>41</v>
      </c>
      <c r="J12" s="1178"/>
      <c r="K12" s="634" t="s">
        <v>260</v>
      </c>
      <c r="L12" s="634" t="s">
        <v>40</v>
      </c>
      <c r="M12" s="634" t="s">
        <v>41</v>
      </c>
      <c r="N12" s="1178"/>
      <c r="O12" s="634" t="s">
        <v>260</v>
      </c>
      <c r="P12" s="634" t="s">
        <v>40</v>
      </c>
      <c r="Q12" s="634" t="s">
        <v>41</v>
      </c>
      <c r="R12" s="1178"/>
      <c r="S12" s="634" t="s">
        <v>260</v>
      </c>
      <c r="T12" s="634" t="s">
        <v>40</v>
      </c>
      <c r="U12" s="634" t="s">
        <v>41</v>
      </c>
      <c r="V12" s="1178"/>
    </row>
    <row r="13" spans="1:24" ht="15">
      <c r="A13" s="634">
        <v>1</v>
      </c>
      <c r="B13" s="634">
        <v>2</v>
      </c>
      <c r="C13" s="634">
        <v>3</v>
      </c>
      <c r="D13" s="634">
        <v>4</v>
      </c>
      <c r="E13" s="634">
        <v>5</v>
      </c>
      <c r="F13" s="634">
        <v>6</v>
      </c>
      <c r="G13" s="634">
        <v>7</v>
      </c>
      <c r="H13" s="634">
        <v>8</v>
      </c>
      <c r="I13" s="634">
        <v>9</v>
      </c>
      <c r="J13" s="634">
        <v>10</v>
      </c>
      <c r="K13" s="634">
        <v>11</v>
      </c>
      <c r="L13" s="634">
        <v>12</v>
      </c>
      <c r="M13" s="634">
        <v>13</v>
      </c>
      <c r="N13" s="634">
        <v>14</v>
      </c>
      <c r="O13" s="634">
        <v>15</v>
      </c>
      <c r="P13" s="634">
        <v>16</v>
      </c>
      <c r="Q13" s="634">
        <v>17</v>
      </c>
      <c r="R13" s="634">
        <v>18</v>
      </c>
      <c r="S13" s="634">
        <v>19</v>
      </c>
      <c r="T13" s="634">
        <v>20</v>
      </c>
      <c r="U13" s="634">
        <v>21</v>
      </c>
      <c r="V13" s="634">
        <v>22</v>
      </c>
    </row>
    <row r="14" spans="1:24" ht="15">
      <c r="A14" s="1167" t="s">
        <v>212</v>
      </c>
      <c r="B14" s="1168"/>
      <c r="C14" s="634"/>
      <c r="D14" s="634"/>
      <c r="E14" s="634"/>
      <c r="F14" s="634"/>
      <c r="G14" s="634"/>
      <c r="H14" s="634"/>
      <c r="I14" s="634"/>
      <c r="J14" s="634"/>
      <c r="K14" s="634"/>
      <c r="L14" s="634"/>
      <c r="M14" s="634"/>
      <c r="N14" s="634"/>
      <c r="O14" s="634"/>
      <c r="P14" s="634"/>
      <c r="Q14" s="634"/>
      <c r="R14" s="634"/>
      <c r="S14" s="634"/>
      <c r="T14" s="634"/>
      <c r="U14" s="634"/>
      <c r="V14" s="634"/>
    </row>
    <row r="15" spans="1:24" ht="15" customHeight="1">
      <c r="A15" s="634">
        <v>1</v>
      </c>
      <c r="B15" s="168" t="s">
        <v>211</v>
      </c>
      <c r="C15" s="169">
        <v>5187.3100000000004</v>
      </c>
      <c r="D15" s="169">
        <v>1446.93</v>
      </c>
      <c r="E15" s="169">
        <v>0</v>
      </c>
      <c r="F15" s="169" t="s">
        <v>971</v>
      </c>
      <c r="G15" s="169">
        <v>5187.3100000000004</v>
      </c>
      <c r="H15" s="169">
        <v>1446.93</v>
      </c>
      <c r="I15" s="169">
        <v>0</v>
      </c>
      <c r="J15" s="636" t="s">
        <v>991</v>
      </c>
      <c r="K15" s="490">
        <v>5171.66</v>
      </c>
      <c r="L15" s="490">
        <v>1446.93</v>
      </c>
      <c r="M15" s="169">
        <v>0</v>
      </c>
      <c r="N15" s="169" t="s">
        <v>920</v>
      </c>
      <c r="O15" s="490">
        <v>0</v>
      </c>
      <c r="P15" s="490">
        <v>0</v>
      </c>
      <c r="Q15" s="999">
        <v>0</v>
      </c>
      <c r="R15" s="1000">
        <v>0</v>
      </c>
      <c r="S15" s="490">
        <v>5171.66</v>
      </c>
      <c r="T15" s="490">
        <v>1446.93</v>
      </c>
      <c r="U15" s="999">
        <v>0</v>
      </c>
      <c r="V15" s="1000" t="s">
        <v>1054</v>
      </c>
    </row>
    <row r="16" spans="1:24" ht="45.75" customHeight="1">
      <c r="A16" s="634">
        <v>2</v>
      </c>
      <c r="B16" s="168" t="s">
        <v>992</v>
      </c>
      <c r="C16" s="169">
        <v>2969.43</v>
      </c>
      <c r="D16" s="169">
        <v>390.46</v>
      </c>
      <c r="E16" s="169">
        <v>0</v>
      </c>
      <c r="F16" s="169" t="s">
        <v>970</v>
      </c>
      <c r="G16" s="169">
        <v>2969.43</v>
      </c>
      <c r="H16" s="169">
        <v>390.46</v>
      </c>
      <c r="I16" s="169">
        <v>0</v>
      </c>
      <c r="J16" s="169" t="s">
        <v>995</v>
      </c>
      <c r="K16" s="169">
        <v>2969.43</v>
      </c>
      <c r="L16" s="169">
        <v>390.46</v>
      </c>
      <c r="M16" s="169">
        <v>0</v>
      </c>
      <c r="N16" s="640">
        <v>42777</v>
      </c>
      <c r="O16" s="169">
        <v>2969.43</v>
      </c>
      <c r="P16" s="169">
        <v>0</v>
      </c>
      <c r="Q16" s="999">
        <v>0</v>
      </c>
      <c r="R16" s="1001"/>
      <c r="S16" s="169">
        <v>2969.43</v>
      </c>
      <c r="T16" s="169">
        <v>390.46</v>
      </c>
      <c r="U16" s="999">
        <v>0</v>
      </c>
      <c r="V16" s="1001">
        <v>43019</v>
      </c>
    </row>
    <row r="17" spans="1:24" ht="15" customHeight="1">
      <c r="A17" s="634">
        <v>3</v>
      </c>
      <c r="B17" s="168" t="s">
        <v>152</v>
      </c>
      <c r="C17" s="169">
        <v>12797.26</v>
      </c>
      <c r="D17" s="490">
        <v>2313.33</v>
      </c>
      <c r="E17" s="169">
        <v>0</v>
      </c>
      <c r="F17" s="169" t="s">
        <v>972</v>
      </c>
      <c r="G17" s="648">
        <v>12797.26</v>
      </c>
      <c r="H17" s="648">
        <v>2313.33</v>
      </c>
      <c r="I17" s="648">
        <v>0</v>
      </c>
      <c r="J17" s="648" t="s">
        <v>1011</v>
      </c>
      <c r="K17" s="648">
        <v>12797.26</v>
      </c>
      <c r="L17" s="648">
        <v>2313.33</v>
      </c>
      <c r="M17" s="648">
        <v>0</v>
      </c>
      <c r="N17" s="649">
        <v>42981</v>
      </c>
      <c r="O17" s="648">
        <v>12797.26</v>
      </c>
      <c r="P17" s="648">
        <v>0</v>
      </c>
      <c r="Q17" s="648">
        <v>0</v>
      </c>
      <c r="R17" s="648">
        <v>0</v>
      </c>
      <c r="S17" s="648">
        <v>12797.26</v>
      </c>
      <c r="T17" s="648">
        <v>2313.33</v>
      </c>
      <c r="U17" s="648">
        <v>0</v>
      </c>
      <c r="V17" s="648" t="s">
        <v>1055</v>
      </c>
    </row>
    <row r="18" spans="1:24" ht="15">
      <c r="A18" s="1167" t="s">
        <v>213</v>
      </c>
      <c r="B18" s="1168"/>
      <c r="C18" s="169"/>
      <c r="D18" s="169"/>
      <c r="E18" s="169"/>
      <c r="F18" s="169"/>
      <c r="G18" s="169"/>
      <c r="H18" s="169"/>
      <c r="I18" s="169"/>
      <c r="J18" s="169"/>
      <c r="K18" s="169"/>
      <c r="L18" s="169"/>
      <c r="M18" s="169"/>
      <c r="N18" s="169"/>
      <c r="O18" s="169"/>
      <c r="P18" s="169"/>
      <c r="Q18" s="169"/>
      <c r="R18" s="169"/>
      <c r="S18" s="169"/>
      <c r="T18" s="169"/>
      <c r="U18" s="169"/>
      <c r="V18" s="169"/>
    </row>
    <row r="19" spans="1:24" ht="15">
      <c r="A19" s="634">
        <v>4</v>
      </c>
      <c r="B19" s="168" t="s">
        <v>201</v>
      </c>
      <c r="C19" s="169">
        <v>0</v>
      </c>
      <c r="D19" s="169">
        <v>0</v>
      </c>
      <c r="E19" s="169">
        <v>0</v>
      </c>
      <c r="F19" s="169"/>
      <c r="G19" s="169"/>
      <c r="H19" s="169"/>
      <c r="I19" s="169"/>
      <c r="J19" s="169"/>
      <c r="K19" s="169"/>
      <c r="L19" s="169"/>
      <c r="M19" s="169"/>
      <c r="N19" s="169"/>
      <c r="O19" s="169"/>
      <c r="P19" s="169"/>
      <c r="Q19" s="169"/>
      <c r="R19" s="169"/>
      <c r="S19" s="169"/>
      <c r="T19" s="169"/>
      <c r="U19" s="169"/>
      <c r="V19" s="169"/>
    </row>
    <row r="20" spans="1:24" ht="15">
      <c r="A20" s="634">
        <v>5</v>
      </c>
      <c r="B20" s="168" t="s">
        <v>131</v>
      </c>
      <c r="C20" s="169">
        <v>0</v>
      </c>
      <c r="D20" s="169">
        <v>0</v>
      </c>
      <c r="E20" s="169">
        <v>0</v>
      </c>
      <c r="F20" s="169"/>
      <c r="G20" s="169"/>
      <c r="H20" s="169"/>
      <c r="I20" s="169"/>
      <c r="J20" s="169"/>
      <c r="K20" s="169"/>
      <c r="L20" s="169"/>
      <c r="M20" s="169"/>
      <c r="N20" s="169"/>
      <c r="O20" s="169"/>
      <c r="P20" s="169"/>
      <c r="Q20" s="169"/>
      <c r="R20" s="169"/>
      <c r="S20" s="169"/>
      <c r="T20" s="169"/>
      <c r="U20" s="169"/>
      <c r="V20" s="169"/>
    </row>
    <row r="23" spans="1:24" ht="14.25">
      <c r="A23" s="1169" t="s">
        <v>164</v>
      </c>
      <c r="B23" s="1169"/>
      <c r="C23" s="1169"/>
      <c r="D23" s="1169"/>
      <c r="E23" s="1169"/>
      <c r="F23" s="1169"/>
      <c r="G23" s="1169"/>
      <c r="H23" s="1169"/>
      <c r="I23" s="1169"/>
      <c r="J23" s="1169"/>
      <c r="K23" s="1169"/>
      <c r="L23" s="1169"/>
      <c r="M23" s="1169"/>
      <c r="N23" s="1169"/>
      <c r="O23" s="1169"/>
      <c r="P23" s="1169"/>
      <c r="Q23" s="1169"/>
      <c r="R23" s="1169"/>
      <c r="S23" s="1169"/>
      <c r="T23" s="1169"/>
      <c r="U23" s="1169"/>
      <c r="V23" s="1169"/>
    </row>
    <row r="24" spans="1:24" ht="14.25">
      <c r="A24" s="1011"/>
      <c r="B24" s="1011"/>
      <c r="C24" s="1011"/>
      <c r="D24" s="1011"/>
      <c r="E24" s="1011"/>
      <c r="F24" s="1011"/>
      <c r="G24" s="1011"/>
      <c r="H24" s="1011"/>
      <c r="I24" s="1011"/>
      <c r="J24" s="1011"/>
      <c r="K24" s="1011"/>
      <c r="L24" s="1011"/>
      <c r="M24" s="1011"/>
      <c r="N24" s="1011"/>
      <c r="O24" s="1011"/>
      <c r="P24" s="1011"/>
      <c r="Q24" s="1011"/>
      <c r="R24" s="1011"/>
      <c r="S24" s="1011"/>
      <c r="T24" s="1011"/>
      <c r="U24" s="1011"/>
      <c r="V24" s="1011"/>
    </row>
    <row r="25" spans="1:24" ht="14.25">
      <c r="A25" s="170"/>
      <c r="B25" s="170"/>
      <c r="C25" s="170"/>
      <c r="D25" s="170"/>
      <c r="E25" s="170"/>
      <c r="F25" s="170"/>
      <c r="G25" s="170"/>
      <c r="H25" s="637"/>
      <c r="I25" s="170"/>
      <c r="J25" s="170"/>
      <c r="K25" s="170"/>
      <c r="L25" s="170"/>
      <c r="M25" s="170"/>
      <c r="N25" s="170"/>
      <c r="O25" s="170"/>
      <c r="P25" s="170"/>
      <c r="Q25" s="170"/>
      <c r="R25" s="170"/>
      <c r="S25" s="170"/>
      <c r="T25" s="170"/>
      <c r="U25" s="170"/>
      <c r="V25" s="170"/>
    </row>
    <row r="26" spans="1:24" ht="12.75" customHeight="1">
      <c r="A26" s="79"/>
      <c r="B26" s="79"/>
      <c r="C26" s="79"/>
      <c r="D26" s="79"/>
      <c r="E26" s="79"/>
      <c r="L26" s="79"/>
      <c r="M26" s="79"/>
      <c r="N26" s="374"/>
      <c r="P26" s="1033"/>
      <c r="Q26" s="1033"/>
      <c r="R26" s="1086" t="s">
        <v>1058</v>
      </c>
      <c r="S26" s="1086"/>
      <c r="T26" s="1086"/>
      <c r="U26" s="1086"/>
      <c r="V26" s="1086"/>
      <c r="W26" s="374"/>
      <c r="X26" s="374"/>
    </row>
    <row r="27" spans="1:24" ht="12.75" customHeight="1">
      <c r="N27" s="374"/>
      <c r="O27" s="1033"/>
      <c r="P27" s="1033"/>
      <c r="Q27" s="1033"/>
      <c r="R27" s="1086"/>
      <c r="S27" s="1086"/>
      <c r="T27" s="1086"/>
      <c r="U27" s="1086"/>
      <c r="V27" s="1086"/>
      <c r="W27" s="374"/>
      <c r="X27" s="374"/>
    </row>
    <row r="28" spans="1:24" ht="27.75" customHeight="1">
      <c r="N28" s="374"/>
      <c r="O28" s="1033"/>
      <c r="P28" s="1033"/>
      <c r="Q28" s="1033"/>
      <c r="R28" s="1086"/>
      <c r="S28" s="1086"/>
      <c r="T28" s="1086"/>
      <c r="U28" s="1086"/>
      <c r="V28" s="1086"/>
      <c r="W28" s="374"/>
      <c r="X28" s="374"/>
    </row>
    <row r="29" spans="1:24" ht="12.75" customHeight="1">
      <c r="H29" s="638"/>
      <c r="N29" s="374"/>
      <c r="O29" s="374"/>
      <c r="P29" s="374"/>
      <c r="Q29" s="374"/>
      <c r="R29" s="1086"/>
      <c r="S29" s="1086"/>
      <c r="T29" s="1086"/>
      <c r="U29" s="1086"/>
      <c r="V29" s="1086"/>
      <c r="W29" s="374"/>
      <c r="X29" s="374"/>
    </row>
  </sheetData>
  <mergeCells count="30">
    <mergeCell ref="C3:N3"/>
    <mergeCell ref="B5:S5"/>
    <mergeCell ref="U5:V5"/>
    <mergeCell ref="O8:V8"/>
    <mergeCell ref="C9:C12"/>
    <mergeCell ref="D9:D12"/>
    <mergeCell ref="E9:E12"/>
    <mergeCell ref="G9:J9"/>
    <mergeCell ref="V10:V12"/>
    <mergeCell ref="S10:U11"/>
    <mergeCell ref="K9:N9"/>
    <mergeCell ref="O9:R9"/>
    <mergeCell ref="S9:V9"/>
    <mergeCell ref="R10:R12"/>
    <mergeCell ref="O10:Q11"/>
    <mergeCell ref="O7:V7"/>
    <mergeCell ref="R26:V29"/>
    <mergeCell ref="A7:B7"/>
    <mergeCell ref="A18:B18"/>
    <mergeCell ref="A14:B14"/>
    <mergeCell ref="A23:V23"/>
    <mergeCell ref="A8:A12"/>
    <mergeCell ref="B8:B12"/>
    <mergeCell ref="C8:E8"/>
    <mergeCell ref="F8:F12"/>
    <mergeCell ref="G8:N8"/>
    <mergeCell ref="G10:I11"/>
    <mergeCell ref="J10:J12"/>
    <mergeCell ref="K10:M11"/>
    <mergeCell ref="N10:N12"/>
  </mergeCells>
  <printOptions horizontalCentered="1"/>
  <pageMargins left="0.70866141732283472" right="0.70866141732283472" top="0.23622047244094491" bottom="0" header="0.31496062992125984" footer="0.31496062992125984"/>
  <pageSetup paperSize="5" scale="68" orientation="landscape" r:id="rId1"/>
  <colBreaks count="1" manualBreakCount="1">
    <brk id="22" max="1048575" man="1"/>
  </colBreaks>
</worksheet>
</file>

<file path=xl/worksheets/sheet60.xml><?xml version="1.0" encoding="utf-8"?>
<worksheet xmlns="http://schemas.openxmlformats.org/spreadsheetml/2006/main" xmlns:r="http://schemas.openxmlformats.org/officeDocument/2006/relationships">
  <sheetPr>
    <pageSetUpPr fitToPage="1"/>
  </sheetPr>
  <dimension ref="A1:N53"/>
  <sheetViews>
    <sheetView view="pageBreakPreview" topLeftCell="A7" zoomScaleNormal="70" zoomScaleSheetLayoutView="100" workbookViewId="0">
      <selection activeCell="H47" sqref="H47:N53"/>
    </sheetView>
  </sheetViews>
  <sheetFormatPr defaultColWidth="9.140625" defaultRowHeight="12.75"/>
  <cols>
    <col min="1" max="1" width="5.5703125" style="222" customWidth="1"/>
    <col min="2" max="2" width="8.85546875" style="222" customWidth="1"/>
    <col min="3" max="3" width="10.28515625" style="222" customWidth="1"/>
    <col min="4" max="4" width="12.85546875" style="222" customWidth="1"/>
    <col min="5" max="5" width="8.7109375" style="215" customWidth="1"/>
    <col min="6" max="7" width="8" style="215" customWidth="1"/>
    <col min="8" max="10" width="8.140625" style="215" customWidth="1"/>
    <col min="11" max="11" width="8.42578125" style="215" customWidth="1"/>
    <col min="12" max="12" width="8.140625" style="215" customWidth="1"/>
    <col min="13" max="13" width="11.28515625" style="215" customWidth="1"/>
    <col min="14" max="14" width="11.85546875" style="215" customWidth="1"/>
    <col min="15" max="16384" width="9.140625" style="215"/>
  </cols>
  <sheetData>
    <row r="1" spans="1:14" ht="12.75" customHeight="1">
      <c r="D1" s="1305"/>
      <c r="E1" s="1305"/>
      <c r="F1" s="222"/>
      <c r="G1" s="222"/>
      <c r="H1" s="222"/>
      <c r="I1" s="222"/>
      <c r="J1" s="222"/>
      <c r="K1" s="222"/>
      <c r="L1" s="222"/>
      <c r="M1" s="1294" t="s">
        <v>749</v>
      </c>
      <c r="N1" s="1294"/>
    </row>
    <row r="2" spans="1:14" ht="15.75">
      <c r="A2" s="1459" t="s">
        <v>0</v>
      </c>
      <c r="B2" s="1459"/>
      <c r="C2" s="1459"/>
      <c r="D2" s="1459"/>
      <c r="E2" s="1459"/>
      <c r="F2" s="1459"/>
      <c r="G2" s="1459"/>
      <c r="H2" s="1459"/>
      <c r="I2" s="1459"/>
      <c r="J2" s="1459"/>
      <c r="K2" s="1459"/>
      <c r="L2" s="1459"/>
      <c r="M2" s="1459"/>
      <c r="N2" s="1459"/>
    </row>
    <row r="3" spans="1:14" ht="18">
      <c r="A3" s="1460" t="s">
        <v>655</v>
      </c>
      <c r="B3" s="1460"/>
      <c r="C3" s="1460"/>
      <c r="D3" s="1460"/>
      <c r="E3" s="1460"/>
      <c r="F3" s="1460"/>
      <c r="G3" s="1460"/>
      <c r="H3" s="1460"/>
      <c r="I3" s="1460"/>
      <c r="J3" s="1460"/>
      <c r="K3" s="1460"/>
      <c r="L3" s="1460"/>
      <c r="M3" s="1460"/>
      <c r="N3" s="1460"/>
    </row>
    <row r="4" spans="1:14" ht="9.75" customHeight="1">
      <c r="A4" s="1490" t="s">
        <v>746</v>
      </c>
      <c r="B4" s="1490"/>
      <c r="C4" s="1490"/>
      <c r="D4" s="1490"/>
      <c r="E4" s="1490"/>
      <c r="F4" s="1490"/>
      <c r="G4" s="1490"/>
      <c r="H4" s="1490"/>
      <c r="I4" s="1490"/>
      <c r="J4" s="1490"/>
      <c r="K4" s="1490"/>
      <c r="L4" s="1490"/>
      <c r="M4" s="1490"/>
      <c r="N4" s="1490"/>
    </row>
    <row r="5" spans="1:14" s="216" customFormat="1" ht="18.75" customHeight="1">
      <c r="A5" s="1490"/>
      <c r="B5" s="1490"/>
      <c r="C5" s="1490"/>
      <c r="D5" s="1490"/>
      <c r="E5" s="1490"/>
      <c r="F5" s="1490"/>
      <c r="G5" s="1490"/>
      <c r="H5" s="1490"/>
      <c r="I5" s="1490"/>
      <c r="J5" s="1490"/>
      <c r="K5" s="1490"/>
      <c r="L5" s="1490"/>
      <c r="M5" s="1490"/>
      <c r="N5" s="1490"/>
    </row>
    <row r="6" spans="1:14">
      <c r="A6" s="1461"/>
      <c r="B6" s="1461"/>
      <c r="C6" s="1461"/>
      <c r="D6" s="1461"/>
      <c r="E6" s="1461"/>
      <c r="F6" s="1461"/>
      <c r="G6" s="1461"/>
      <c r="H6" s="1461"/>
      <c r="I6" s="1461"/>
      <c r="J6" s="1461"/>
      <c r="K6" s="1461"/>
      <c r="L6" s="1461"/>
      <c r="M6" s="1461"/>
      <c r="N6" s="1461"/>
    </row>
    <row r="7" spans="1:14">
      <c r="A7" s="1464" t="s">
        <v>966</v>
      </c>
      <c r="B7" s="1464"/>
      <c r="D7" s="248"/>
      <c r="E7" s="222"/>
      <c r="F7" s="222"/>
      <c r="G7" s="222"/>
      <c r="H7" s="1463"/>
      <c r="I7" s="1463"/>
      <c r="J7" s="1463"/>
      <c r="K7" s="1463"/>
      <c r="L7" s="1463"/>
      <c r="M7" s="1463"/>
      <c r="N7" s="1463"/>
    </row>
    <row r="8" spans="1:14" ht="24.75" customHeight="1">
      <c r="A8" s="1298" t="s">
        <v>2</v>
      </c>
      <c r="B8" s="1298" t="s">
        <v>3</v>
      </c>
      <c r="C8" s="1283" t="s">
        <v>505</v>
      </c>
      <c r="D8" s="1288" t="s">
        <v>81</v>
      </c>
      <c r="E8" s="1291" t="s">
        <v>82</v>
      </c>
      <c r="F8" s="1292"/>
      <c r="G8" s="1292"/>
      <c r="H8" s="1293"/>
      <c r="I8" s="1291" t="s">
        <v>739</v>
      </c>
      <c r="J8" s="1292"/>
      <c r="K8" s="1292"/>
      <c r="L8" s="1292"/>
      <c r="M8" s="1292"/>
      <c r="N8" s="1292"/>
    </row>
    <row r="9" spans="1:14" ht="44.45" customHeight="1">
      <c r="A9" s="1298"/>
      <c r="B9" s="1298"/>
      <c r="C9" s="1284"/>
      <c r="D9" s="1465"/>
      <c r="E9" s="249" t="s">
        <v>180</v>
      </c>
      <c r="F9" s="249" t="s">
        <v>113</v>
      </c>
      <c r="G9" s="249" t="s">
        <v>114</v>
      </c>
      <c r="H9" s="249" t="s">
        <v>453</v>
      </c>
      <c r="I9" s="249" t="s">
        <v>15</v>
      </c>
      <c r="J9" s="249" t="s">
        <v>740</v>
      </c>
      <c r="K9" s="249" t="s">
        <v>741</v>
      </c>
      <c r="L9" s="249" t="s">
        <v>742</v>
      </c>
      <c r="M9" s="249" t="s">
        <v>743</v>
      </c>
      <c r="N9" s="249" t="s">
        <v>744</v>
      </c>
    </row>
    <row r="10" spans="1:14" s="217" customFormat="1">
      <c r="A10" s="249">
        <v>1</v>
      </c>
      <c r="B10" s="249">
        <v>2</v>
      </c>
      <c r="C10" s="249">
        <v>3</v>
      </c>
      <c r="D10" s="249">
        <v>8</v>
      </c>
      <c r="E10" s="249">
        <v>9</v>
      </c>
      <c r="F10" s="249">
        <v>10</v>
      </c>
      <c r="G10" s="249">
        <v>11</v>
      </c>
      <c r="H10" s="249">
        <v>12</v>
      </c>
      <c r="I10" s="249">
        <v>13</v>
      </c>
      <c r="J10" s="249">
        <v>14</v>
      </c>
      <c r="K10" s="249">
        <v>15</v>
      </c>
      <c r="L10" s="249">
        <v>16</v>
      </c>
      <c r="M10" s="249">
        <v>17</v>
      </c>
      <c r="N10" s="249">
        <v>18</v>
      </c>
    </row>
    <row r="11" spans="1:14">
      <c r="A11" s="280">
        <v>1</v>
      </c>
      <c r="B11" s="281" t="s">
        <v>829</v>
      </c>
      <c r="C11" s="1481" t="s">
        <v>865</v>
      </c>
      <c r="D11" s="1482"/>
      <c r="E11" s="1482"/>
      <c r="F11" s="1482"/>
      <c r="G11" s="1482"/>
      <c r="H11" s="1482"/>
      <c r="I11" s="1482"/>
      <c r="J11" s="1482"/>
      <c r="K11" s="1482"/>
      <c r="L11" s="1482"/>
      <c r="M11" s="1482"/>
      <c r="N11" s="1483"/>
    </row>
    <row r="12" spans="1:14">
      <c r="A12" s="280">
        <v>2</v>
      </c>
      <c r="B12" s="281" t="s">
        <v>830</v>
      </c>
      <c r="C12" s="1484"/>
      <c r="D12" s="1485"/>
      <c r="E12" s="1485"/>
      <c r="F12" s="1485"/>
      <c r="G12" s="1485"/>
      <c r="H12" s="1485"/>
      <c r="I12" s="1485"/>
      <c r="J12" s="1485"/>
      <c r="K12" s="1485"/>
      <c r="L12" s="1485"/>
      <c r="M12" s="1485"/>
      <c r="N12" s="1486"/>
    </row>
    <row r="13" spans="1:14">
      <c r="A13" s="280">
        <v>3</v>
      </c>
      <c r="B13" s="281" t="s">
        <v>831</v>
      </c>
      <c r="C13" s="1484"/>
      <c r="D13" s="1485"/>
      <c r="E13" s="1485"/>
      <c r="F13" s="1485"/>
      <c r="G13" s="1485"/>
      <c r="H13" s="1485"/>
      <c r="I13" s="1485"/>
      <c r="J13" s="1485"/>
      <c r="K13" s="1485"/>
      <c r="L13" s="1485"/>
      <c r="M13" s="1485"/>
      <c r="N13" s="1486"/>
    </row>
    <row r="14" spans="1:14" ht="25.5">
      <c r="A14" s="280">
        <v>4</v>
      </c>
      <c r="B14" s="281" t="s">
        <v>832</v>
      </c>
      <c r="C14" s="1484"/>
      <c r="D14" s="1485"/>
      <c r="E14" s="1485"/>
      <c r="F14" s="1485"/>
      <c r="G14" s="1485"/>
      <c r="H14" s="1485"/>
      <c r="I14" s="1485"/>
      <c r="J14" s="1485"/>
      <c r="K14" s="1485"/>
      <c r="L14" s="1485"/>
      <c r="M14" s="1485"/>
      <c r="N14" s="1486"/>
    </row>
    <row r="15" spans="1:14">
      <c r="A15" s="280">
        <v>5</v>
      </c>
      <c r="B15" s="281" t="s">
        <v>833</v>
      </c>
      <c r="C15" s="1484"/>
      <c r="D15" s="1485"/>
      <c r="E15" s="1485"/>
      <c r="F15" s="1485"/>
      <c r="G15" s="1485"/>
      <c r="H15" s="1485"/>
      <c r="I15" s="1485"/>
      <c r="J15" s="1485"/>
      <c r="K15" s="1485"/>
      <c r="L15" s="1485"/>
      <c r="M15" s="1485"/>
      <c r="N15" s="1486"/>
    </row>
    <row r="16" spans="1:14">
      <c r="A16" s="280">
        <v>6</v>
      </c>
      <c r="B16" s="281" t="s">
        <v>834</v>
      </c>
      <c r="C16" s="1484"/>
      <c r="D16" s="1485"/>
      <c r="E16" s="1485"/>
      <c r="F16" s="1485"/>
      <c r="G16" s="1485"/>
      <c r="H16" s="1485"/>
      <c r="I16" s="1485"/>
      <c r="J16" s="1485"/>
      <c r="K16" s="1485"/>
      <c r="L16" s="1485"/>
      <c r="M16" s="1485"/>
      <c r="N16" s="1486"/>
    </row>
    <row r="17" spans="1:14">
      <c r="A17" s="280">
        <v>7</v>
      </c>
      <c r="B17" s="281" t="s">
        <v>835</v>
      </c>
      <c r="C17" s="1484"/>
      <c r="D17" s="1485"/>
      <c r="E17" s="1485"/>
      <c r="F17" s="1485"/>
      <c r="G17" s="1485"/>
      <c r="H17" s="1485"/>
      <c r="I17" s="1485"/>
      <c r="J17" s="1485"/>
      <c r="K17" s="1485"/>
      <c r="L17" s="1485"/>
      <c r="M17" s="1485"/>
      <c r="N17" s="1486"/>
    </row>
    <row r="18" spans="1:14">
      <c r="A18" s="280">
        <v>8</v>
      </c>
      <c r="B18" s="281" t="s">
        <v>836</v>
      </c>
      <c r="C18" s="1484"/>
      <c r="D18" s="1485"/>
      <c r="E18" s="1485"/>
      <c r="F18" s="1485"/>
      <c r="G18" s="1485"/>
      <c r="H18" s="1485"/>
      <c r="I18" s="1485"/>
      <c r="J18" s="1485"/>
      <c r="K18" s="1485"/>
      <c r="L18" s="1485"/>
      <c r="M18" s="1485"/>
      <c r="N18" s="1486"/>
    </row>
    <row r="19" spans="1:14">
      <c r="A19" s="280">
        <v>9</v>
      </c>
      <c r="B19" s="281" t="s">
        <v>837</v>
      </c>
      <c r="C19" s="1484"/>
      <c r="D19" s="1485"/>
      <c r="E19" s="1485"/>
      <c r="F19" s="1485"/>
      <c r="G19" s="1485"/>
      <c r="H19" s="1485"/>
      <c r="I19" s="1485"/>
      <c r="J19" s="1485"/>
      <c r="K19" s="1485"/>
      <c r="L19" s="1485"/>
      <c r="M19" s="1485"/>
      <c r="N19" s="1486"/>
    </row>
    <row r="20" spans="1:14">
      <c r="A20" s="280">
        <v>10</v>
      </c>
      <c r="B20" s="281" t="s">
        <v>838</v>
      </c>
      <c r="C20" s="1484"/>
      <c r="D20" s="1485"/>
      <c r="E20" s="1485"/>
      <c r="F20" s="1485"/>
      <c r="G20" s="1485"/>
      <c r="H20" s="1485"/>
      <c r="I20" s="1485"/>
      <c r="J20" s="1485"/>
      <c r="K20" s="1485"/>
      <c r="L20" s="1485"/>
      <c r="M20" s="1485"/>
      <c r="N20" s="1486"/>
    </row>
    <row r="21" spans="1:14" ht="25.5">
      <c r="A21" s="280">
        <v>11</v>
      </c>
      <c r="B21" s="281" t="s">
        <v>839</v>
      </c>
      <c r="C21" s="1484"/>
      <c r="D21" s="1485"/>
      <c r="E21" s="1485"/>
      <c r="F21" s="1485"/>
      <c r="G21" s="1485"/>
      <c r="H21" s="1485"/>
      <c r="I21" s="1485"/>
      <c r="J21" s="1485"/>
      <c r="K21" s="1485"/>
      <c r="L21" s="1485"/>
      <c r="M21" s="1485"/>
      <c r="N21" s="1486"/>
    </row>
    <row r="22" spans="1:14" ht="25.5">
      <c r="A22" s="280">
        <v>12</v>
      </c>
      <c r="B22" s="281" t="s">
        <v>840</v>
      </c>
      <c r="C22" s="1484"/>
      <c r="D22" s="1485"/>
      <c r="E22" s="1485"/>
      <c r="F22" s="1485"/>
      <c r="G22" s="1485"/>
      <c r="H22" s="1485"/>
      <c r="I22" s="1485"/>
      <c r="J22" s="1485"/>
      <c r="K22" s="1485"/>
      <c r="L22" s="1485"/>
      <c r="M22" s="1485"/>
      <c r="N22" s="1486"/>
    </row>
    <row r="23" spans="1:14">
      <c r="A23" s="280">
        <v>13</v>
      </c>
      <c r="B23" s="281" t="s">
        <v>841</v>
      </c>
      <c r="C23" s="1484"/>
      <c r="D23" s="1485"/>
      <c r="E23" s="1485"/>
      <c r="F23" s="1485"/>
      <c r="G23" s="1485"/>
      <c r="H23" s="1485"/>
      <c r="I23" s="1485"/>
      <c r="J23" s="1485"/>
      <c r="K23" s="1485"/>
      <c r="L23" s="1485"/>
      <c r="M23" s="1485"/>
      <c r="N23" s="1486"/>
    </row>
    <row r="24" spans="1:14">
      <c r="A24" s="280">
        <v>14</v>
      </c>
      <c r="B24" s="281" t="s">
        <v>842</v>
      </c>
      <c r="C24" s="1484"/>
      <c r="D24" s="1485"/>
      <c r="E24" s="1485"/>
      <c r="F24" s="1485"/>
      <c r="G24" s="1485"/>
      <c r="H24" s="1485"/>
      <c r="I24" s="1485"/>
      <c r="J24" s="1485"/>
      <c r="K24" s="1485"/>
      <c r="L24" s="1485"/>
      <c r="M24" s="1485"/>
      <c r="N24" s="1486"/>
    </row>
    <row r="25" spans="1:14">
      <c r="A25" s="280">
        <v>15</v>
      </c>
      <c r="B25" s="281" t="s">
        <v>843</v>
      </c>
      <c r="C25" s="1484"/>
      <c r="D25" s="1485"/>
      <c r="E25" s="1485"/>
      <c r="F25" s="1485"/>
      <c r="G25" s="1485"/>
      <c r="H25" s="1485"/>
      <c r="I25" s="1485"/>
      <c r="J25" s="1485"/>
      <c r="K25" s="1485"/>
      <c r="L25" s="1485"/>
      <c r="M25" s="1485"/>
      <c r="N25" s="1486"/>
    </row>
    <row r="26" spans="1:14">
      <c r="A26" s="280">
        <v>16</v>
      </c>
      <c r="B26" s="281" t="s">
        <v>844</v>
      </c>
      <c r="C26" s="1484"/>
      <c r="D26" s="1485"/>
      <c r="E26" s="1485"/>
      <c r="F26" s="1485"/>
      <c r="G26" s="1485"/>
      <c r="H26" s="1485"/>
      <c r="I26" s="1485"/>
      <c r="J26" s="1485"/>
      <c r="K26" s="1485"/>
      <c r="L26" s="1485"/>
      <c r="M26" s="1485"/>
      <c r="N26" s="1486"/>
    </row>
    <row r="27" spans="1:14">
      <c r="A27" s="280">
        <v>17</v>
      </c>
      <c r="B27" s="281" t="s">
        <v>845</v>
      </c>
      <c r="C27" s="1484"/>
      <c r="D27" s="1485"/>
      <c r="E27" s="1485"/>
      <c r="F27" s="1485"/>
      <c r="G27" s="1485"/>
      <c r="H27" s="1485"/>
      <c r="I27" s="1485"/>
      <c r="J27" s="1485"/>
      <c r="K27" s="1485"/>
      <c r="L27" s="1485"/>
      <c r="M27" s="1485"/>
      <c r="N27" s="1486"/>
    </row>
    <row r="28" spans="1:14">
      <c r="A28" s="280">
        <v>18</v>
      </c>
      <c r="B28" s="281" t="s">
        <v>846</v>
      </c>
      <c r="C28" s="1484"/>
      <c r="D28" s="1485"/>
      <c r="E28" s="1485"/>
      <c r="F28" s="1485"/>
      <c r="G28" s="1485"/>
      <c r="H28" s="1485"/>
      <c r="I28" s="1485"/>
      <c r="J28" s="1485"/>
      <c r="K28" s="1485"/>
      <c r="L28" s="1485"/>
      <c r="M28" s="1485"/>
      <c r="N28" s="1486"/>
    </row>
    <row r="29" spans="1:14">
      <c r="A29" s="280">
        <v>19</v>
      </c>
      <c r="B29" s="281" t="s">
        <v>847</v>
      </c>
      <c r="C29" s="1484"/>
      <c r="D29" s="1485"/>
      <c r="E29" s="1485"/>
      <c r="F29" s="1485"/>
      <c r="G29" s="1485"/>
      <c r="H29" s="1485"/>
      <c r="I29" s="1485"/>
      <c r="J29" s="1485"/>
      <c r="K29" s="1485"/>
      <c r="L29" s="1485"/>
      <c r="M29" s="1485"/>
      <c r="N29" s="1486"/>
    </row>
    <row r="30" spans="1:14">
      <c r="A30" s="280">
        <v>20</v>
      </c>
      <c r="B30" s="281" t="s">
        <v>848</v>
      </c>
      <c r="C30" s="1484"/>
      <c r="D30" s="1485"/>
      <c r="E30" s="1485"/>
      <c r="F30" s="1485"/>
      <c r="G30" s="1485"/>
      <c r="H30" s="1485"/>
      <c r="I30" s="1485"/>
      <c r="J30" s="1485"/>
      <c r="K30" s="1485"/>
      <c r="L30" s="1485"/>
      <c r="M30" s="1485"/>
      <c r="N30" s="1486"/>
    </row>
    <row r="31" spans="1:14" ht="25.5">
      <c r="A31" s="280">
        <v>21</v>
      </c>
      <c r="B31" s="281" t="s">
        <v>849</v>
      </c>
      <c r="C31" s="1487"/>
      <c r="D31" s="1488"/>
      <c r="E31" s="1488"/>
      <c r="F31" s="1488"/>
      <c r="G31" s="1488"/>
      <c r="H31" s="1488"/>
      <c r="I31" s="1488"/>
      <c r="J31" s="1488"/>
      <c r="K31" s="1488"/>
      <c r="L31" s="1488"/>
      <c r="M31" s="1488"/>
      <c r="N31" s="1489"/>
    </row>
    <row r="32" spans="1:14" ht="12.75" customHeight="1">
      <c r="A32" s="1479" t="s">
        <v>15</v>
      </c>
      <c r="B32" s="1480"/>
      <c r="C32" s="291">
        <f>SUM(C11:C31)</f>
        <v>0</v>
      </c>
      <c r="D32" s="291"/>
      <c r="E32" s="291">
        <f>SUM(E11:E31)</f>
        <v>0</v>
      </c>
      <c r="F32" s="291">
        <f t="shared" ref="F32:N32" si="0">SUM(F11:F31)</f>
        <v>0</v>
      </c>
      <c r="G32" s="291">
        <f t="shared" si="0"/>
        <v>0</v>
      </c>
      <c r="H32" s="307">
        <f t="shared" si="0"/>
        <v>0</v>
      </c>
      <c r="I32" s="310">
        <f t="shared" si="0"/>
        <v>0</v>
      </c>
      <c r="J32" s="310">
        <f t="shared" si="0"/>
        <v>0</v>
      </c>
      <c r="K32" s="310">
        <f t="shared" si="0"/>
        <v>0</v>
      </c>
      <c r="L32" s="310">
        <f t="shared" si="0"/>
        <v>0</v>
      </c>
      <c r="M32" s="310">
        <f t="shared" si="0"/>
        <v>0</v>
      </c>
      <c r="N32" s="310">
        <f t="shared" si="0"/>
        <v>0</v>
      </c>
    </row>
    <row r="33" spans="1:14" ht="12.75" customHeight="1">
      <c r="A33" s="293" t="s">
        <v>7</v>
      </c>
      <c r="B33" s="294"/>
      <c r="C33" s="293"/>
      <c r="D33" s="295"/>
      <c r="E33" s="295"/>
      <c r="F33" s="295"/>
      <c r="G33" s="295"/>
      <c r="H33" s="295"/>
      <c r="I33" s="311"/>
      <c r="J33" s="311"/>
      <c r="K33" s="311"/>
      <c r="L33" s="311"/>
      <c r="M33" s="311"/>
      <c r="N33" s="311"/>
    </row>
    <row r="34" spans="1:14" ht="15">
      <c r="A34" s="297" t="s">
        <v>8</v>
      </c>
      <c r="B34" s="297"/>
      <c r="C34" s="298"/>
      <c r="D34" s="296"/>
      <c r="E34" s="296"/>
      <c r="F34" s="296"/>
      <c r="G34" s="296"/>
      <c r="H34" s="296"/>
      <c r="I34" s="296"/>
      <c r="J34" s="296"/>
      <c r="K34" s="296"/>
      <c r="L34" s="296"/>
      <c r="M34" s="296"/>
      <c r="N34" s="296"/>
    </row>
    <row r="35" spans="1:14" ht="15">
      <c r="A35" s="297" t="s">
        <v>9</v>
      </c>
      <c r="B35" s="297"/>
      <c r="C35" s="298"/>
      <c r="D35" s="296"/>
      <c r="E35" s="296"/>
      <c r="F35" s="296"/>
      <c r="G35" s="296"/>
      <c r="H35" s="296"/>
      <c r="I35" s="296"/>
      <c r="J35" s="296"/>
      <c r="K35" s="296"/>
      <c r="L35" s="296"/>
      <c r="M35" s="296"/>
      <c r="N35" s="296"/>
    </row>
    <row r="36" spans="1:14" ht="15">
      <c r="A36" s="1466" t="s">
        <v>850</v>
      </c>
      <c r="B36" s="1466"/>
      <c r="C36" s="1466"/>
      <c r="D36" s="1466"/>
      <c r="E36" s="296"/>
      <c r="F36" s="296"/>
      <c r="G36" s="296"/>
      <c r="H36" s="296"/>
      <c r="I36" s="296"/>
      <c r="J36" s="296"/>
      <c r="K36" s="296"/>
      <c r="L36" s="295"/>
      <c r="M36" s="299"/>
      <c r="N36" s="299"/>
    </row>
    <row r="37" spans="1:14" ht="15">
      <c r="A37" s="293" t="s">
        <v>851</v>
      </c>
      <c r="B37" s="297" t="s">
        <v>852</v>
      </c>
      <c r="C37" s="298"/>
      <c r="D37" s="296"/>
      <c r="E37" s="296"/>
      <c r="F37" s="296"/>
      <c r="G37" s="296"/>
      <c r="H37" s="296"/>
      <c r="I37" s="296"/>
      <c r="J37" s="296"/>
      <c r="K37" s="296"/>
      <c r="L37" s="296"/>
      <c r="M37" s="296"/>
      <c r="N37" s="296"/>
    </row>
    <row r="38" spans="1:14" ht="15">
      <c r="A38" s="293" t="s">
        <v>853</v>
      </c>
      <c r="B38" s="1466" t="s">
        <v>854</v>
      </c>
      <c r="C38" s="1466"/>
      <c r="D38" s="1466"/>
      <c r="E38" s="1466"/>
      <c r="F38" s="298"/>
      <c r="G38" s="296"/>
      <c r="H38" s="296"/>
      <c r="I38" s="296"/>
      <c r="J38" s="296"/>
      <c r="K38" s="296"/>
      <c r="L38" s="296"/>
      <c r="M38" s="296"/>
      <c r="N38" s="296"/>
    </row>
    <row r="39" spans="1:14" ht="15">
      <c r="A39" s="297" t="s">
        <v>855</v>
      </c>
      <c r="B39" s="1466" t="s">
        <v>856</v>
      </c>
      <c r="C39" s="1466"/>
      <c r="D39" s="1466"/>
      <c r="E39" s="1466"/>
      <c r="F39" s="298"/>
      <c r="G39" s="296"/>
      <c r="H39" s="296"/>
      <c r="I39" s="296"/>
      <c r="J39" s="296"/>
      <c r="K39" s="296"/>
      <c r="L39" s="296"/>
      <c r="M39" s="296"/>
      <c r="N39" s="296"/>
    </row>
    <row r="40" spans="1:14" ht="14.25">
      <c r="A40" s="297" t="s">
        <v>857</v>
      </c>
      <c r="B40" s="1466" t="s">
        <v>864</v>
      </c>
      <c r="C40" s="1466"/>
      <c r="D40" s="1466"/>
      <c r="E40" s="1466"/>
      <c r="F40" s="1466"/>
      <c r="G40" s="1466"/>
      <c r="H40" s="1466"/>
      <c r="I40" s="1466"/>
      <c r="J40" s="1466"/>
      <c r="K40" s="1466"/>
      <c r="L40" s="1466"/>
      <c r="M40" s="1466"/>
      <c r="N40" s="1466"/>
    </row>
    <row r="41" spans="1:14" ht="15">
      <c r="A41" s="297" t="s">
        <v>859</v>
      </c>
      <c r="B41" s="297" t="s">
        <v>860</v>
      </c>
      <c r="C41" s="298"/>
      <c r="D41" s="296"/>
      <c r="E41" s="296"/>
      <c r="F41" s="296"/>
      <c r="G41" s="296"/>
      <c r="H41" s="296"/>
      <c r="I41" s="296"/>
      <c r="J41" s="296"/>
      <c r="K41" s="296"/>
      <c r="L41" s="296"/>
      <c r="M41" s="296"/>
      <c r="N41" s="296"/>
    </row>
    <row r="42" spans="1:14" ht="15">
      <c r="A42" s="297" t="s">
        <v>861</v>
      </c>
      <c r="B42" s="297" t="s">
        <v>862</v>
      </c>
      <c r="C42" s="298"/>
      <c r="D42" s="296"/>
      <c r="E42" s="296"/>
      <c r="F42" s="296"/>
      <c r="G42" s="296"/>
      <c r="H42" s="296"/>
      <c r="I42" s="296"/>
      <c r="J42" s="296"/>
      <c r="K42" s="296"/>
      <c r="L42" s="296"/>
      <c r="M42" s="296"/>
      <c r="N42" s="296"/>
    </row>
    <row r="43" spans="1:14" ht="15">
      <c r="A43" s="297"/>
      <c r="B43" s="297" t="s">
        <v>863</v>
      </c>
      <c r="C43" s="298"/>
      <c r="D43" s="296"/>
      <c r="E43" s="296"/>
      <c r="F43" s="296"/>
      <c r="G43" s="296"/>
      <c r="H43" s="296"/>
      <c r="I43" s="295"/>
      <c r="J43" s="295"/>
      <c r="K43" s="295"/>
      <c r="L43" s="295"/>
      <c r="M43" s="295"/>
      <c r="N43" s="295"/>
    </row>
    <row r="44" spans="1:14" ht="15">
      <c r="A44" s="297"/>
      <c r="B44" s="297"/>
      <c r="C44" s="298"/>
      <c r="D44" s="296"/>
      <c r="E44" s="296"/>
      <c r="F44" s="296"/>
      <c r="G44" s="296"/>
      <c r="H44" s="295"/>
      <c r="I44" s="300"/>
      <c r="J44" s="300"/>
      <c r="K44" s="300"/>
      <c r="L44" s="300"/>
      <c r="M44" s="300"/>
      <c r="N44" s="300"/>
    </row>
    <row r="45" spans="1:14" ht="15">
      <c r="A45" s="301"/>
      <c r="B45" s="301"/>
      <c r="C45" s="302"/>
      <c r="D45" s="303"/>
      <c r="E45" s="303"/>
      <c r="F45" s="303"/>
      <c r="G45" s="303"/>
      <c r="H45" s="304"/>
      <c r="I45" s="304"/>
      <c r="J45" s="304"/>
      <c r="K45" s="304"/>
      <c r="L45" s="304"/>
      <c r="M45" s="304"/>
      <c r="N45" s="304"/>
    </row>
    <row r="46" spans="1:14" ht="15">
      <c r="A46" s="305"/>
      <c r="B46" s="305"/>
      <c r="C46" s="303"/>
      <c r="D46" s="303"/>
      <c r="E46" s="303"/>
      <c r="F46" s="303"/>
      <c r="G46" s="303"/>
      <c r="H46" s="303"/>
      <c r="I46" s="302"/>
      <c r="J46" s="302"/>
      <c r="K46" s="302"/>
      <c r="L46" s="302"/>
      <c r="M46" s="302"/>
      <c r="N46" s="302"/>
    </row>
    <row r="47" spans="1:14" ht="15" customHeight="1">
      <c r="A47" s="1467" t="s">
        <v>18</v>
      </c>
      <c r="B47" s="1467"/>
      <c r="C47" s="303"/>
      <c r="D47" s="303"/>
      <c r="E47" s="303"/>
      <c r="F47" s="303"/>
      <c r="G47" s="303"/>
      <c r="H47" s="1086" t="s">
        <v>1065</v>
      </c>
      <c r="I47" s="1086"/>
      <c r="J47" s="1086"/>
      <c r="K47" s="1086"/>
      <c r="L47" s="1086"/>
      <c r="M47" s="1086"/>
      <c r="N47" s="1086"/>
    </row>
    <row r="48" spans="1:14" ht="15" customHeight="1">
      <c r="A48" s="305"/>
      <c r="B48" s="305"/>
      <c r="C48" s="303"/>
      <c r="D48" s="303"/>
      <c r="E48" s="303"/>
      <c r="F48" s="303"/>
      <c r="G48" s="303"/>
      <c r="H48" s="1086"/>
      <c r="I48" s="1086"/>
      <c r="J48" s="1086"/>
      <c r="K48" s="1086"/>
      <c r="L48" s="1086"/>
      <c r="M48" s="1086"/>
      <c r="N48" s="1086"/>
    </row>
    <row r="49" spans="1:14" ht="15" customHeight="1">
      <c r="A49" s="306"/>
      <c r="B49" s="306"/>
      <c r="C49" s="303"/>
      <c r="D49" s="303"/>
      <c r="E49" s="303"/>
      <c r="F49" s="303"/>
      <c r="G49" s="303"/>
      <c r="H49" s="1086"/>
      <c r="I49" s="1086"/>
      <c r="J49" s="1086"/>
      <c r="K49" s="1086"/>
      <c r="L49" s="1086"/>
      <c r="M49" s="1086"/>
      <c r="N49" s="1086"/>
    </row>
    <row r="50" spans="1:14" ht="15" customHeight="1">
      <c r="A50" s="305"/>
      <c r="B50" s="305"/>
      <c r="C50" s="303"/>
      <c r="D50" s="303"/>
      <c r="E50" s="303"/>
      <c r="F50" s="303"/>
      <c r="G50" s="303"/>
      <c r="H50" s="1086"/>
      <c r="I50" s="1086"/>
      <c r="J50" s="1086"/>
      <c r="K50" s="1086"/>
      <c r="L50" s="1086"/>
      <c r="M50" s="1086"/>
      <c r="N50" s="1086"/>
    </row>
    <row r="51" spans="1:14" ht="15" customHeight="1">
      <c r="A51" s="305"/>
      <c r="B51" s="305"/>
      <c r="C51" s="303"/>
      <c r="D51" s="303"/>
      <c r="E51" s="303"/>
      <c r="F51" s="303"/>
      <c r="G51" s="303"/>
      <c r="H51" s="1086"/>
      <c r="I51" s="1086"/>
      <c r="J51" s="1086"/>
      <c r="K51" s="1086"/>
      <c r="L51" s="1086"/>
      <c r="M51" s="1086"/>
      <c r="N51" s="1086"/>
    </row>
    <row r="52" spans="1:14">
      <c r="H52" s="1086"/>
      <c r="I52" s="1086"/>
      <c r="J52" s="1086"/>
      <c r="K52" s="1086"/>
      <c r="L52" s="1086"/>
      <c r="M52" s="1086"/>
      <c r="N52" s="1086"/>
    </row>
    <row r="53" spans="1:14">
      <c r="H53" s="1086"/>
      <c r="I53" s="1086"/>
      <c r="J53" s="1086"/>
      <c r="K53" s="1086"/>
      <c r="L53" s="1086"/>
      <c r="M53" s="1086"/>
      <c r="N53" s="1086"/>
    </row>
  </sheetData>
  <mergeCells count="22">
    <mergeCell ref="H47:N53"/>
    <mergeCell ref="B39:E39"/>
    <mergeCell ref="B40:N40"/>
    <mergeCell ref="A47:B47"/>
    <mergeCell ref="D1:E1"/>
    <mergeCell ref="M1:N1"/>
    <mergeCell ref="A2:N2"/>
    <mergeCell ref="A3:N3"/>
    <mergeCell ref="A4:N5"/>
    <mergeCell ref="A6:N6"/>
    <mergeCell ref="A7:B7"/>
    <mergeCell ref="H7:N7"/>
    <mergeCell ref="A8:A9"/>
    <mergeCell ref="B8:B9"/>
    <mergeCell ref="D8:D9"/>
    <mergeCell ref="E8:H8"/>
    <mergeCell ref="A32:B32"/>
    <mergeCell ref="A36:D36"/>
    <mergeCell ref="C11:N31"/>
    <mergeCell ref="C8:C9"/>
    <mergeCell ref="B38:E38"/>
    <mergeCell ref="I8:N8"/>
  </mergeCells>
  <printOptions horizontalCentered="1"/>
  <pageMargins left="0.70866141732283472" right="0.70866141732283472" top="0.23622047244094491" bottom="0" header="0.31496062992125984" footer="0.31496062992125984"/>
  <pageSetup paperSize="5" scale="77" orientation="landscape" r:id="rId1"/>
</worksheet>
</file>

<file path=xl/worksheets/sheet61.xml><?xml version="1.0" encoding="utf-8"?>
<worksheet xmlns="http://schemas.openxmlformats.org/spreadsheetml/2006/main" xmlns:r="http://schemas.openxmlformats.org/officeDocument/2006/relationships">
  <sheetPr>
    <pageSetUpPr fitToPage="1"/>
  </sheetPr>
  <dimension ref="A1:N52"/>
  <sheetViews>
    <sheetView view="pageBreakPreview" zoomScaleNormal="70" zoomScaleSheetLayoutView="100" workbookViewId="0">
      <selection activeCell="H46" sqref="H46:N52"/>
    </sheetView>
  </sheetViews>
  <sheetFormatPr defaultColWidth="9.140625" defaultRowHeight="12.75"/>
  <cols>
    <col min="1" max="1" width="5.5703125" style="222" customWidth="1"/>
    <col min="2" max="2" width="8.85546875" style="222" customWidth="1"/>
    <col min="3" max="3" width="10.28515625" style="222" customWidth="1"/>
    <col min="4" max="4" width="12.85546875" style="222" customWidth="1"/>
    <col min="5" max="5" width="8.7109375" style="215" customWidth="1"/>
    <col min="6" max="7" width="8" style="215" customWidth="1"/>
    <col min="8" max="10" width="8.140625" style="215" customWidth="1"/>
    <col min="11" max="11" width="8.42578125" style="215" customWidth="1"/>
    <col min="12" max="12" width="8.140625" style="215" customWidth="1"/>
    <col min="13" max="13" width="11.28515625" style="215" customWidth="1"/>
    <col min="14" max="14" width="11.85546875" style="215" customWidth="1"/>
    <col min="15" max="16384" width="9.140625" style="215"/>
  </cols>
  <sheetData>
    <row r="1" spans="1:14" ht="12.75" customHeight="1">
      <c r="D1" s="1305"/>
      <c r="E1" s="1305"/>
      <c r="F1" s="222"/>
      <c r="G1" s="222"/>
      <c r="H1" s="222"/>
      <c r="I1" s="222"/>
      <c r="J1" s="222"/>
      <c r="K1" s="222"/>
      <c r="L1" s="222"/>
      <c r="M1" s="1294" t="s">
        <v>773</v>
      </c>
      <c r="N1" s="1294"/>
    </row>
    <row r="2" spans="1:14" ht="15.75">
      <c r="A2" s="1459" t="s">
        <v>0</v>
      </c>
      <c r="B2" s="1459"/>
      <c r="C2" s="1459"/>
      <c r="D2" s="1459"/>
      <c r="E2" s="1459"/>
      <c r="F2" s="1459"/>
      <c r="G2" s="1459"/>
      <c r="H2" s="1459"/>
      <c r="I2" s="1459"/>
      <c r="J2" s="1459"/>
      <c r="K2" s="1459"/>
      <c r="L2" s="1459"/>
      <c r="M2" s="1459"/>
      <c r="N2" s="1459"/>
    </row>
    <row r="3" spans="1:14" ht="18">
      <c r="A3" s="1460" t="s">
        <v>655</v>
      </c>
      <c r="B3" s="1460"/>
      <c r="C3" s="1460"/>
      <c r="D3" s="1460"/>
      <c r="E3" s="1460"/>
      <c r="F3" s="1460"/>
      <c r="G3" s="1460"/>
      <c r="H3" s="1460"/>
      <c r="I3" s="1460"/>
      <c r="J3" s="1460"/>
      <c r="K3" s="1460"/>
      <c r="L3" s="1460"/>
      <c r="M3" s="1460"/>
      <c r="N3" s="1460"/>
    </row>
    <row r="4" spans="1:14" ht="9.75" customHeight="1">
      <c r="A4" s="1490" t="s">
        <v>772</v>
      </c>
      <c r="B4" s="1490"/>
      <c r="C4" s="1490"/>
      <c r="D4" s="1490"/>
      <c r="E4" s="1490"/>
      <c r="F4" s="1490"/>
      <c r="G4" s="1490"/>
      <c r="H4" s="1490"/>
      <c r="I4" s="1490"/>
      <c r="J4" s="1490"/>
      <c r="K4" s="1490"/>
      <c r="L4" s="1490"/>
      <c r="M4" s="1490"/>
      <c r="N4" s="1490"/>
    </row>
    <row r="5" spans="1:14" s="216" customFormat="1" ht="18.75" customHeight="1">
      <c r="A5" s="1490"/>
      <c r="B5" s="1490"/>
      <c r="C5" s="1490"/>
      <c r="D5" s="1490"/>
      <c r="E5" s="1490"/>
      <c r="F5" s="1490"/>
      <c r="G5" s="1490"/>
      <c r="H5" s="1490"/>
      <c r="I5" s="1490"/>
      <c r="J5" s="1490"/>
      <c r="K5" s="1490"/>
      <c r="L5" s="1490"/>
      <c r="M5" s="1490"/>
      <c r="N5" s="1490"/>
    </row>
    <row r="6" spans="1:14">
      <c r="A6" s="1461"/>
      <c r="B6" s="1461"/>
      <c r="C6" s="1461"/>
      <c r="D6" s="1461"/>
      <c r="E6" s="1461"/>
      <c r="F6" s="1461"/>
      <c r="G6" s="1461"/>
      <c r="H6" s="1461"/>
      <c r="I6" s="1461"/>
      <c r="J6" s="1461"/>
      <c r="K6" s="1461"/>
      <c r="L6" s="1461"/>
      <c r="M6" s="1461"/>
      <c r="N6" s="1461"/>
    </row>
    <row r="7" spans="1:14">
      <c r="A7" s="1464" t="s">
        <v>966</v>
      </c>
      <c r="B7" s="1464"/>
      <c r="D7" s="248"/>
      <c r="E7" s="222"/>
      <c r="F7" s="222"/>
      <c r="G7" s="222"/>
      <c r="H7" s="1463"/>
      <c r="I7" s="1463"/>
      <c r="J7" s="1463"/>
      <c r="K7" s="1463"/>
      <c r="L7" s="1463"/>
      <c r="M7" s="1463"/>
      <c r="N7" s="1463"/>
    </row>
    <row r="8" spans="1:14" ht="24.75" customHeight="1">
      <c r="A8" s="1298" t="s">
        <v>2</v>
      </c>
      <c r="B8" s="1298" t="s">
        <v>3</v>
      </c>
      <c r="C8" s="1283" t="s">
        <v>505</v>
      </c>
      <c r="D8" s="1288" t="s">
        <v>81</v>
      </c>
      <c r="E8" s="1291" t="s">
        <v>82</v>
      </c>
      <c r="F8" s="1292"/>
      <c r="G8" s="1292"/>
      <c r="H8" s="1293"/>
      <c r="I8" s="1291" t="s">
        <v>739</v>
      </c>
      <c r="J8" s="1292"/>
      <c r="K8" s="1292"/>
      <c r="L8" s="1292"/>
      <c r="M8" s="1292"/>
      <c r="N8" s="1292"/>
    </row>
    <row r="9" spans="1:14" ht="44.45" customHeight="1">
      <c r="A9" s="1298"/>
      <c r="B9" s="1298"/>
      <c r="C9" s="1284"/>
      <c r="D9" s="1465"/>
      <c r="E9" s="249" t="s">
        <v>180</v>
      </c>
      <c r="F9" s="249" t="s">
        <v>113</v>
      </c>
      <c r="G9" s="249" t="s">
        <v>114</v>
      </c>
      <c r="H9" s="249" t="s">
        <v>453</v>
      </c>
      <c r="I9" s="249" t="s">
        <v>15</v>
      </c>
      <c r="J9" s="249" t="s">
        <v>740</v>
      </c>
      <c r="K9" s="249" t="s">
        <v>741</v>
      </c>
      <c r="L9" s="249" t="s">
        <v>742</v>
      </c>
      <c r="M9" s="249" t="s">
        <v>743</v>
      </c>
      <c r="N9" s="249" t="s">
        <v>744</v>
      </c>
    </row>
    <row r="10" spans="1:14" s="217" customFormat="1">
      <c r="A10" s="249">
        <v>1</v>
      </c>
      <c r="B10" s="249">
        <v>2</v>
      </c>
      <c r="C10" s="249">
        <v>3</v>
      </c>
      <c r="D10" s="249">
        <v>8</v>
      </c>
      <c r="E10" s="249">
        <v>9</v>
      </c>
      <c r="F10" s="249">
        <v>10</v>
      </c>
      <c r="G10" s="249">
        <v>11</v>
      </c>
      <c r="H10" s="249">
        <v>12</v>
      </c>
      <c r="I10" s="249">
        <v>13</v>
      </c>
      <c r="J10" s="249">
        <v>14</v>
      </c>
      <c r="K10" s="249">
        <v>15</v>
      </c>
      <c r="L10" s="249">
        <v>16</v>
      </c>
      <c r="M10" s="249">
        <v>17</v>
      </c>
      <c r="N10" s="249">
        <v>18</v>
      </c>
    </row>
    <row r="11" spans="1:14">
      <c r="A11" s="280">
        <v>1</v>
      </c>
      <c r="B11" s="281" t="s">
        <v>829</v>
      </c>
      <c r="C11" s="1481" t="s">
        <v>865</v>
      </c>
      <c r="D11" s="1482"/>
      <c r="E11" s="1482"/>
      <c r="F11" s="1482"/>
      <c r="G11" s="1482"/>
      <c r="H11" s="1482"/>
      <c r="I11" s="1482"/>
      <c r="J11" s="1482"/>
      <c r="K11" s="1482"/>
      <c r="L11" s="1482"/>
      <c r="M11" s="1482"/>
      <c r="N11" s="1483"/>
    </row>
    <row r="12" spans="1:14">
      <c r="A12" s="280">
        <v>2</v>
      </c>
      <c r="B12" s="281" t="s">
        <v>830</v>
      </c>
      <c r="C12" s="1484"/>
      <c r="D12" s="1485"/>
      <c r="E12" s="1485"/>
      <c r="F12" s="1485"/>
      <c r="G12" s="1485"/>
      <c r="H12" s="1485"/>
      <c r="I12" s="1485"/>
      <c r="J12" s="1485"/>
      <c r="K12" s="1485"/>
      <c r="L12" s="1485"/>
      <c r="M12" s="1485"/>
      <c r="N12" s="1486"/>
    </row>
    <row r="13" spans="1:14">
      <c r="A13" s="280">
        <v>3</v>
      </c>
      <c r="B13" s="281" t="s">
        <v>831</v>
      </c>
      <c r="C13" s="1484"/>
      <c r="D13" s="1485"/>
      <c r="E13" s="1485"/>
      <c r="F13" s="1485"/>
      <c r="G13" s="1485"/>
      <c r="H13" s="1485"/>
      <c r="I13" s="1485"/>
      <c r="J13" s="1485"/>
      <c r="K13" s="1485"/>
      <c r="L13" s="1485"/>
      <c r="M13" s="1485"/>
      <c r="N13" s="1486"/>
    </row>
    <row r="14" spans="1:14" ht="25.5">
      <c r="A14" s="280">
        <v>4</v>
      </c>
      <c r="B14" s="281" t="s">
        <v>832</v>
      </c>
      <c r="C14" s="1484"/>
      <c r="D14" s="1485"/>
      <c r="E14" s="1485"/>
      <c r="F14" s="1485"/>
      <c r="G14" s="1485"/>
      <c r="H14" s="1485"/>
      <c r="I14" s="1485"/>
      <c r="J14" s="1485"/>
      <c r="K14" s="1485"/>
      <c r="L14" s="1485"/>
      <c r="M14" s="1485"/>
      <c r="N14" s="1486"/>
    </row>
    <row r="15" spans="1:14">
      <c r="A15" s="280">
        <v>5</v>
      </c>
      <c r="B15" s="281" t="s">
        <v>833</v>
      </c>
      <c r="C15" s="1484"/>
      <c r="D15" s="1485"/>
      <c r="E15" s="1485"/>
      <c r="F15" s="1485"/>
      <c r="G15" s="1485"/>
      <c r="H15" s="1485"/>
      <c r="I15" s="1485"/>
      <c r="J15" s="1485"/>
      <c r="K15" s="1485"/>
      <c r="L15" s="1485"/>
      <c r="M15" s="1485"/>
      <c r="N15" s="1486"/>
    </row>
    <row r="16" spans="1:14">
      <c r="A16" s="280">
        <v>6</v>
      </c>
      <c r="B16" s="281" t="s">
        <v>834</v>
      </c>
      <c r="C16" s="1484"/>
      <c r="D16" s="1485"/>
      <c r="E16" s="1485"/>
      <c r="F16" s="1485"/>
      <c r="G16" s="1485"/>
      <c r="H16" s="1485"/>
      <c r="I16" s="1485"/>
      <c r="J16" s="1485"/>
      <c r="K16" s="1485"/>
      <c r="L16" s="1485"/>
      <c r="M16" s="1485"/>
      <c r="N16" s="1486"/>
    </row>
    <row r="17" spans="1:14">
      <c r="A17" s="280">
        <v>7</v>
      </c>
      <c r="B17" s="281" t="s">
        <v>835</v>
      </c>
      <c r="C17" s="1484"/>
      <c r="D17" s="1485"/>
      <c r="E17" s="1485"/>
      <c r="F17" s="1485"/>
      <c r="G17" s="1485"/>
      <c r="H17" s="1485"/>
      <c r="I17" s="1485"/>
      <c r="J17" s="1485"/>
      <c r="K17" s="1485"/>
      <c r="L17" s="1485"/>
      <c r="M17" s="1485"/>
      <c r="N17" s="1486"/>
    </row>
    <row r="18" spans="1:14">
      <c r="A18" s="280">
        <v>8</v>
      </c>
      <c r="B18" s="281" t="s">
        <v>836</v>
      </c>
      <c r="C18" s="1484"/>
      <c r="D18" s="1485"/>
      <c r="E18" s="1485"/>
      <c r="F18" s="1485"/>
      <c r="G18" s="1485"/>
      <c r="H18" s="1485"/>
      <c r="I18" s="1485"/>
      <c r="J18" s="1485"/>
      <c r="K18" s="1485"/>
      <c r="L18" s="1485"/>
      <c r="M18" s="1485"/>
      <c r="N18" s="1486"/>
    </row>
    <row r="19" spans="1:14">
      <c r="A19" s="280">
        <v>9</v>
      </c>
      <c r="B19" s="281" t="s">
        <v>837</v>
      </c>
      <c r="C19" s="1484"/>
      <c r="D19" s="1485"/>
      <c r="E19" s="1485"/>
      <c r="F19" s="1485"/>
      <c r="G19" s="1485"/>
      <c r="H19" s="1485"/>
      <c r="I19" s="1485"/>
      <c r="J19" s="1485"/>
      <c r="K19" s="1485"/>
      <c r="L19" s="1485"/>
      <c r="M19" s="1485"/>
      <c r="N19" s="1486"/>
    </row>
    <row r="20" spans="1:14">
      <c r="A20" s="280">
        <v>10</v>
      </c>
      <c r="B20" s="281" t="s">
        <v>838</v>
      </c>
      <c r="C20" s="1484"/>
      <c r="D20" s="1485"/>
      <c r="E20" s="1485"/>
      <c r="F20" s="1485"/>
      <c r="G20" s="1485"/>
      <c r="H20" s="1485"/>
      <c r="I20" s="1485"/>
      <c r="J20" s="1485"/>
      <c r="K20" s="1485"/>
      <c r="L20" s="1485"/>
      <c r="M20" s="1485"/>
      <c r="N20" s="1486"/>
    </row>
    <row r="21" spans="1:14" ht="25.5">
      <c r="A21" s="280">
        <v>11</v>
      </c>
      <c r="B21" s="281" t="s">
        <v>839</v>
      </c>
      <c r="C21" s="1484"/>
      <c r="D21" s="1485"/>
      <c r="E21" s="1485"/>
      <c r="F21" s="1485"/>
      <c r="G21" s="1485"/>
      <c r="H21" s="1485"/>
      <c r="I21" s="1485"/>
      <c r="J21" s="1485"/>
      <c r="K21" s="1485"/>
      <c r="L21" s="1485"/>
      <c r="M21" s="1485"/>
      <c r="N21" s="1486"/>
    </row>
    <row r="22" spans="1:14" ht="25.5">
      <c r="A22" s="280">
        <v>12</v>
      </c>
      <c r="B22" s="281" t="s">
        <v>840</v>
      </c>
      <c r="C22" s="1484"/>
      <c r="D22" s="1485"/>
      <c r="E22" s="1485"/>
      <c r="F22" s="1485"/>
      <c r="G22" s="1485"/>
      <c r="H22" s="1485"/>
      <c r="I22" s="1485"/>
      <c r="J22" s="1485"/>
      <c r="K22" s="1485"/>
      <c r="L22" s="1485"/>
      <c r="M22" s="1485"/>
      <c r="N22" s="1486"/>
    </row>
    <row r="23" spans="1:14">
      <c r="A23" s="280">
        <v>13</v>
      </c>
      <c r="B23" s="281" t="s">
        <v>841</v>
      </c>
      <c r="C23" s="1484"/>
      <c r="D23" s="1485"/>
      <c r="E23" s="1485"/>
      <c r="F23" s="1485"/>
      <c r="G23" s="1485"/>
      <c r="H23" s="1485"/>
      <c r="I23" s="1485"/>
      <c r="J23" s="1485"/>
      <c r="K23" s="1485"/>
      <c r="L23" s="1485"/>
      <c r="M23" s="1485"/>
      <c r="N23" s="1486"/>
    </row>
    <row r="24" spans="1:14">
      <c r="A24" s="280">
        <v>14</v>
      </c>
      <c r="B24" s="281" t="s">
        <v>842</v>
      </c>
      <c r="C24" s="1484"/>
      <c r="D24" s="1485"/>
      <c r="E24" s="1485"/>
      <c r="F24" s="1485"/>
      <c r="G24" s="1485"/>
      <c r="H24" s="1485"/>
      <c r="I24" s="1485"/>
      <c r="J24" s="1485"/>
      <c r="K24" s="1485"/>
      <c r="L24" s="1485"/>
      <c r="M24" s="1485"/>
      <c r="N24" s="1486"/>
    </row>
    <row r="25" spans="1:14">
      <c r="A25" s="280">
        <v>15</v>
      </c>
      <c r="B25" s="281" t="s">
        <v>843</v>
      </c>
      <c r="C25" s="1484"/>
      <c r="D25" s="1485"/>
      <c r="E25" s="1485"/>
      <c r="F25" s="1485"/>
      <c r="G25" s="1485"/>
      <c r="H25" s="1485"/>
      <c r="I25" s="1485"/>
      <c r="J25" s="1485"/>
      <c r="K25" s="1485"/>
      <c r="L25" s="1485"/>
      <c r="M25" s="1485"/>
      <c r="N25" s="1486"/>
    </row>
    <row r="26" spans="1:14">
      <c r="A26" s="280">
        <v>16</v>
      </c>
      <c r="B26" s="281" t="s">
        <v>844</v>
      </c>
      <c r="C26" s="1484"/>
      <c r="D26" s="1485"/>
      <c r="E26" s="1485"/>
      <c r="F26" s="1485"/>
      <c r="G26" s="1485"/>
      <c r="H26" s="1485"/>
      <c r="I26" s="1485"/>
      <c r="J26" s="1485"/>
      <c r="K26" s="1485"/>
      <c r="L26" s="1485"/>
      <c r="M26" s="1485"/>
      <c r="N26" s="1486"/>
    </row>
    <row r="27" spans="1:14">
      <c r="A27" s="280">
        <v>17</v>
      </c>
      <c r="B27" s="281" t="s">
        <v>845</v>
      </c>
      <c r="C27" s="1484"/>
      <c r="D27" s="1485"/>
      <c r="E27" s="1485"/>
      <c r="F27" s="1485"/>
      <c r="G27" s="1485"/>
      <c r="H27" s="1485"/>
      <c r="I27" s="1485"/>
      <c r="J27" s="1485"/>
      <c r="K27" s="1485"/>
      <c r="L27" s="1485"/>
      <c r="M27" s="1485"/>
      <c r="N27" s="1486"/>
    </row>
    <row r="28" spans="1:14">
      <c r="A28" s="280">
        <v>18</v>
      </c>
      <c r="B28" s="281" t="s">
        <v>846</v>
      </c>
      <c r="C28" s="1484"/>
      <c r="D28" s="1485"/>
      <c r="E28" s="1485"/>
      <c r="F28" s="1485"/>
      <c r="G28" s="1485"/>
      <c r="H28" s="1485"/>
      <c r="I28" s="1485"/>
      <c r="J28" s="1485"/>
      <c r="K28" s="1485"/>
      <c r="L28" s="1485"/>
      <c r="M28" s="1485"/>
      <c r="N28" s="1486"/>
    </row>
    <row r="29" spans="1:14">
      <c r="A29" s="280">
        <v>19</v>
      </c>
      <c r="B29" s="281" t="s">
        <v>847</v>
      </c>
      <c r="C29" s="1484"/>
      <c r="D29" s="1485"/>
      <c r="E29" s="1485"/>
      <c r="F29" s="1485"/>
      <c r="G29" s="1485"/>
      <c r="H29" s="1485"/>
      <c r="I29" s="1485"/>
      <c r="J29" s="1485"/>
      <c r="K29" s="1485"/>
      <c r="L29" s="1485"/>
      <c r="M29" s="1485"/>
      <c r="N29" s="1486"/>
    </row>
    <row r="30" spans="1:14">
      <c r="A30" s="280">
        <v>20</v>
      </c>
      <c r="B30" s="281" t="s">
        <v>848</v>
      </c>
      <c r="C30" s="1484"/>
      <c r="D30" s="1485"/>
      <c r="E30" s="1485"/>
      <c r="F30" s="1485"/>
      <c r="G30" s="1485"/>
      <c r="H30" s="1485"/>
      <c r="I30" s="1485"/>
      <c r="J30" s="1485"/>
      <c r="K30" s="1485"/>
      <c r="L30" s="1485"/>
      <c r="M30" s="1485"/>
      <c r="N30" s="1486"/>
    </row>
    <row r="31" spans="1:14" ht="25.5">
      <c r="A31" s="280">
        <v>21</v>
      </c>
      <c r="B31" s="281" t="s">
        <v>849</v>
      </c>
      <c r="C31" s="1487"/>
      <c r="D31" s="1488"/>
      <c r="E31" s="1488"/>
      <c r="F31" s="1488"/>
      <c r="G31" s="1488"/>
      <c r="H31" s="1488"/>
      <c r="I31" s="1488"/>
      <c r="J31" s="1488"/>
      <c r="K31" s="1488"/>
      <c r="L31" s="1488"/>
      <c r="M31" s="1488"/>
      <c r="N31" s="1489"/>
    </row>
    <row r="32" spans="1:14" ht="12.75" customHeight="1">
      <c r="A32" s="1479" t="s">
        <v>15</v>
      </c>
      <c r="B32" s="1480"/>
      <c r="C32" s="291">
        <f>SUM(C11:C31)</f>
        <v>0</v>
      </c>
      <c r="D32" s="291"/>
      <c r="E32" s="291">
        <f>SUM(E11:E31)</f>
        <v>0</v>
      </c>
      <c r="F32" s="291">
        <f t="shared" ref="F32:N32" si="0">SUM(F11:F31)</f>
        <v>0</v>
      </c>
      <c r="G32" s="291">
        <f t="shared" si="0"/>
        <v>0</v>
      </c>
      <c r="H32" s="307">
        <f t="shared" si="0"/>
        <v>0</v>
      </c>
      <c r="I32" s="310">
        <f t="shared" si="0"/>
        <v>0</v>
      </c>
      <c r="J32" s="310">
        <f t="shared" si="0"/>
        <v>0</v>
      </c>
      <c r="K32" s="310">
        <f t="shared" si="0"/>
        <v>0</v>
      </c>
      <c r="L32" s="310">
        <f t="shared" si="0"/>
        <v>0</v>
      </c>
      <c r="M32" s="310">
        <f t="shared" si="0"/>
        <v>0</v>
      </c>
      <c r="N32" s="310">
        <f t="shared" si="0"/>
        <v>0</v>
      </c>
    </row>
    <row r="33" spans="1:14" ht="12.75" customHeight="1">
      <c r="A33" s="293" t="s">
        <v>7</v>
      </c>
      <c r="B33" s="294"/>
      <c r="C33" s="293"/>
      <c r="D33" s="295"/>
      <c r="E33" s="295"/>
      <c r="F33" s="295"/>
      <c r="G33" s="295"/>
      <c r="H33" s="295"/>
      <c r="I33" s="311"/>
      <c r="J33" s="311"/>
      <c r="K33" s="311"/>
      <c r="L33" s="311"/>
      <c r="M33" s="311"/>
      <c r="N33" s="311"/>
    </row>
    <row r="34" spans="1:14" ht="15">
      <c r="A34" s="297" t="s">
        <v>8</v>
      </c>
      <c r="B34" s="297"/>
      <c r="C34" s="298"/>
      <c r="D34" s="296"/>
      <c r="E34" s="296"/>
      <c r="F34" s="296"/>
      <c r="G34" s="296"/>
      <c r="H34" s="296"/>
      <c r="I34" s="296"/>
      <c r="J34" s="296"/>
      <c r="K34" s="296"/>
      <c r="L34" s="296"/>
      <c r="M34" s="296"/>
      <c r="N34" s="296"/>
    </row>
    <row r="35" spans="1:14" ht="15">
      <c r="A35" s="297" t="s">
        <v>9</v>
      </c>
      <c r="B35" s="297"/>
      <c r="C35" s="298"/>
      <c r="D35" s="296"/>
      <c r="E35" s="296"/>
      <c r="F35" s="296"/>
      <c r="G35" s="296"/>
      <c r="H35" s="296"/>
      <c r="I35" s="296"/>
      <c r="J35" s="296"/>
      <c r="K35" s="296"/>
      <c r="L35" s="296"/>
      <c r="M35" s="296"/>
      <c r="N35" s="296"/>
    </row>
    <row r="36" spans="1:14" ht="15">
      <c r="A36" s="1466" t="s">
        <v>850</v>
      </c>
      <c r="B36" s="1466"/>
      <c r="C36" s="1466"/>
      <c r="D36" s="1466"/>
      <c r="E36" s="296"/>
      <c r="F36" s="296"/>
      <c r="G36" s="296"/>
      <c r="H36" s="296"/>
      <c r="I36" s="296"/>
      <c r="J36" s="296"/>
      <c r="K36" s="296"/>
      <c r="L36" s="295"/>
      <c r="M36" s="299"/>
      <c r="N36" s="299"/>
    </row>
    <row r="37" spans="1:14" ht="15">
      <c r="A37" s="293" t="s">
        <v>851</v>
      </c>
      <c r="B37" s="297" t="s">
        <v>852</v>
      </c>
      <c r="C37" s="298"/>
      <c r="D37" s="296"/>
      <c r="E37" s="296"/>
      <c r="F37" s="296"/>
      <c r="G37" s="296"/>
      <c r="H37" s="296"/>
      <c r="I37" s="296"/>
      <c r="J37" s="296"/>
      <c r="K37" s="296"/>
      <c r="L37" s="296"/>
      <c r="M37" s="296"/>
      <c r="N37" s="296"/>
    </row>
    <row r="38" spans="1:14" ht="15">
      <c r="A38" s="293" t="s">
        <v>853</v>
      </c>
      <c r="B38" s="1466" t="s">
        <v>854</v>
      </c>
      <c r="C38" s="1466"/>
      <c r="D38" s="1466"/>
      <c r="E38" s="1466"/>
      <c r="F38" s="298"/>
      <c r="G38" s="296"/>
      <c r="H38" s="296"/>
      <c r="I38" s="296"/>
      <c r="J38" s="296"/>
      <c r="K38" s="296"/>
      <c r="L38" s="296"/>
      <c r="M38" s="296"/>
      <c r="N38" s="296"/>
    </row>
    <row r="39" spans="1:14" ht="15">
      <c r="A39" s="297" t="s">
        <v>855</v>
      </c>
      <c r="B39" s="1466" t="s">
        <v>856</v>
      </c>
      <c r="C39" s="1466"/>
      <c r="D39" s="1466"/>
      <c r="E39" s="1466"/>
      <c r="F39" s="298"/>
      <c r="G39" s="296"/>
      <c r="H39" s="296"/>
      <c r="I39" s="296"/>
      <c r="J39" s="296"/>
      <c r="K39" s="296"/>
      <c r="L39" s="296"/>
      <c r="M39" s="296"/>
      <c r="N39" s="296"/>
    </row>
    <row r="40" spans="1:14" ht="14.25">
      <c r="A40" s="297" t="s">
        <v>857</v>
      </c>
      <c r="B40" s="1466" t="s">
        <v>864</v>
      </c>
      <c r="C40" s="1466"/>
      <c r="D40" s="1466"/>
      <c r="E40" s="1466"/>
      <c r="F40" s="1466"/>
      <c r="G40" s="1466"/>
      <c r="H40" s="1466"/>
      <c r="I40" s="1466"/>
      <c r="J40" s="1466"/>
      <c r="K40" s="1466"/>
      <c r="L40" s="1466"/>
      <c r="M40" s="1466"/>
      <c r="N40" s="1466"/>
    </row>
    <row r="41" spans="1:14" ht="15">
      <c r="A41" s="297" t="s">
        <v>859</v>
      </c>
      <c r="B41" s="297" t="s">
        <v>860</v>
      </c>
      <c r="C41" s="298"/>
      <c r="D41" s="296"/>
      <c r="E41" s="296"/>
      <c r="F41" s="296"/>
      <c r="G41" s="296"/>
      <c r="H41" s="296"/>
      <c r="I41" s="296"/>
      <c r="J41" s="296"/>
      <c r="K41" s="296"/>
      <c r="L41" s="296"/>
      <c r="M41" s="296"/>
      <c r="N41" s="296"/>
    </row>
    <row r="42" spans="1:14" ht="15">
      <c r="A42" s="297" t="s">
        <v>861</v>
      </c>
      <c r="B42" s="297" t="s">
        <v>862</v>
      </c>
      <c r="C42" s="298"/>
      <c r="D42" s="296"/>
      <c r="E42" s="296"/>
      <c r="F42" s="296"/>
      <c r="G42" s="296"/>
      <c r="H42" s="296"/>
      <c r="I42" s="296"/>
      <c r="J42" s="296"/>
      <c r="K42" s="296"/>
      <c r="L42" s="296"/>
      <c r="M42" s="296"/>
      <c r="N42" s="296"/>
    </row>
    <row r="43" spans="1:14" ht="15">
      <c r="A43" s="297"/>
      <c r="B43" s="297" t="s">
        <v>863</v>
      </c>
      <c r="C43" s="298"/>
      <c r="D43" s="296"/>
      <c r="E43" s="296"/>
      <c r="F43" s="296"/>
      <c r="G43" s="296"/>
      <c r="H43" s="296"/>
      <c r="I43" s="295"/>
      <c r="J43" s="295"/>
      <c r="K43" s="295"/>
      <c r="L43" s="295"/>
      <c r="M43" s="295"/>
      <c r="N43" s="295"/>
    </row>
    <row r="44" spans="1:14" ht="15">
      <c r="A44" s="297"/>
      <c r="B44" s="297"/>
      <c r="C44" s="298"/>
      <c r="D44" s="296"/>
      <c r="E44" s="296"/>
      <c r="F44" s="296"/>
      <c r="G44" s="296"/>
      <c r="H44" s="295"/>
      <c r="I44" s="300"/>
      <c r="J44" s="300"/>
      <c r="K44" s="300"/>
      <c r="L44" s="300"/>
      <c r="M44" s="300"/>
      <c r="N44" s="300"/>
    </row>
    <row r="45" spans="1:14" ht="15">
      <c r="A45" s="301"/>
      <c r="B45" s="301"/>
      <c r="C45" s="302"/>
      <c r="D45" s="303"/>
      <c r="E45" s="303"/>
      <c r="F45" s="303"/>
      <c r="G45" s="303"/>
      <c r="H45" s="304"/>
      <c r="I45" s="304"/>
      <c r="J45" s="304"/>
      <c r="K45" s="304"/>
      <c r="L45" s="304"/>
      <c r="M45" s="304"/>
      <c r="N45" s="304"/>
    </row>
    <row r="46" spans="1:14" ht="15" customHeight="1">
      <c r="A46" s="305"/>
      <c r="B46" s="305"/>
      <c r="C46" s="303"/>
      <c r="D46" s="303"/>
      <c r="E46" s="303"/>
      <c r="F46" s="303"/>
      <c r="G46" s="303"/>
      <c r="H46" s="1086" t="s">
        <v>1065</v>
      </c>
      <c r="I46" s="1086"/>
      <c r="J46" s="1086"/>
      <c r="K46" s="1086"/>
      <c r="L46" s="1086"/>
      <c r="M46" s="1086"/>
      <c r="N46" s="1086"/>
    </row>
    <row r="47" spans="1:14" ht="15" customHeight="1">
      <c r="A47" s="1467" t="s">
        <v>18</v>
      </c>
      <c r="B47" s="1467"/>
      <c r="C47" s="303"/>
      <c r="D47" s="303"/>
      <c r="E47" s="303"/>
      <c r="F47" s="303"/>
      <c r="G47" s="303"/>
      <c r="H47" s="1086"/>
      <c r="I47" s="1086"/>
      <c r="J47" s="1086"/>
      <c r="K47" s="1086"/>
      <c r="L47" s="1086"/>
      <c r="M47" s="1086"/>
      <c r="N47" s="1086"/>
    </row>
    <row r="48" spans="1:14" ht="15" customHeight="1">
      <c r="A48" s="305"/>
      <c r="B48" s="305"/>
      <c r="C48" s="303"/>
      <c r="D48" s="303"/>
      <c r="E48" s="303"/>
      <c r="F48" s="303"/>
      <c r="G48" s="303"/>
      <c r="H48" s="1086"/>
      <c r="I48" s="1086"/>
      <c r="J48" s="1086"/>
      <c r="K48" s="1086"/>
      <c r="L48" s="1086"/>
      <c r="M48" s="1086"/>
      <c r="N48" s="1086"/>
    </row>
    <row r="49" spans="1:14" ht="15" customHeight="1">
      <c r="A49" s="306"/>
      <c r="B49" s="306"/>
      <c r="C49" s="303"/>
      <c r="D49" s="303"/>
      <c r="E49" s="303"/>
      <c r="F49" s="303"/>
      <c r="G49" s="303"/>
      <c r="H49" s="1086"/>
      <c r="I49" s="1086"/>
      <c r="J49" s="1086"/>
      <c r="K49" s="1086"/>
      <c r="L49" s="1086"/>
      <c r="M49" s="1086"/>
      <c r="N49" s="1086"/>
    </row>
    <row r="50" spans="1:14" ht="15" customHeight="1">
      <c r="A50" s="305"/>
      <c r="B50" s="305"/>
      <c r="C50" s="303"/>
      <c r="D50" s="303"/>
      <c r="E50" s="303"/>
      <c r="F50" s="303"/>
      <c r="G50" s="303"/>
      <c r="H50" s="1086"/>
      <c r="I50" s="1086"/>
      <c r="J50" s="1086"/>
      <c r="K50" s="1086"/>
      <c r="L50" s="1086"/>
      <c r="M50" s="1086"/>
      <c r="N50" s="1086"/>
    </row>
    <row r="51" spans="1:14" ht="15" customHeight="1">
      <c r="A51" s="305"/>
      <c r="B51" s="305"/>
      <c r="C51" s="303"/>
      <c r="D51" s="303"/>
      <c r="E51" s="303"/>
      <c r="F51" s="303"/>
      <c r="G51" s="303"/>
      <c r="H51" s="1086"/>
      <c r="I51" s="1086"/>
      <c r="J51" s="1086"/>
      <c r="K51" s="1086"/>
      <c r="L51" s="1086"/>
      <c r="M51" s="1086"/>
      <c r="N51" s="1086"/>
    </row>
    <row r="52" spans="1:14">
      <c r="H52" s="1086"/>
      <c r="I52" s="1086"/>
      <c r="J52" s="1086"/>
      <c r="K52" s="1086"/>
      <c r="L52" s="1086"/>
      <c r="M52" s="1086"/>
      <c r="N52" s="1086"/>
    </row>
  </sheetData>
  <mergeCells count="22">
    <mergeCell ref="H46:N52"/>
    <mergeCell ref="B40:N40"/>
    <mergeCell ref="A47:B47"/>
    <mergeCell ref="A6:N6"/>
    <mergeCell ref="A7:B7"/>
    <mergeCell ref="H7:N7"/>
    <mergeCell ref="A8:A9"/>
    <mergeCell ref="B8:B9"/>
    <mergeCell ref="C8:C9"/>
    <mergeCell ref="D8:D9"/>
    <mergeCell ref="E8:H8"/>
    <mergeCell ref="C11:N31"/>
    <mergeCell ref="A32:B32"/>
    <mergeCell ref="A36:D36"/>
    <mergeCell ref="B38:E38"/>
    <mergeCell ref="B39:E39"/>
    <mergeCell ref="I8:N8"/>
    <mergeCell ref="D1:E1"/>
    <mergeCell ref="M1:N1"/>
    <mergeCell ref="A2:N2"/>
    <mergeCell ref="A3:N3"/>
    <mergeCell ref="A4:N5"/>
  </mergeCells>
  <printOptions horizontalCentered="1"/>
  <pageMargins left="0.70866141732283472" right="0.70866141732283472" top="0.23622047244094491" bottom="0" header="0.31496062992125984" footer="0.31496062992125984"/>
  <pageSetup paperSize="5" scale="78" orientation="landscape" r:id="rId1"/>
</worksheet>
</file>

<file path=xl/worksheets/sheet62.xml><?xml version="1.0" encoding="utf-8"?>
<worksheet xmlns="http://schemas.openxmlformats.org/spreadsheetml/2006/main" xmlns:r="http://schemas.openxmlformats.org/officeDocument/2006/relationships">
  <sheetPr>
    <pageSetUpPr fitToPage="1"/>
  </sheetPr>
  <dimension ref="A1:AS41"/>
  <sheetViews>
    <sheetView view="pageBreakPreview" zoomScale="82" zoomScaleNormal="70" zoomScaleSheetLayoutView="82" workbookViewId="0">
      <selection activeCell="N35" sqref="N35:T41"/>
    </sheetView>
  </sheetViews>
  <sheetFormatPr defaultColWidth="9.140625" defaultRowHeight="15"/>
  <cols>
    <col min="1" max="1" width="9.140625" style="67"/>
    <col min="2" max="2" width="11.28515625" style="67" customWidth="1"/>
    <col min="3" max="4" width="8.5703125" style="67" customWidth="1"/>
    <col min="5" max="5" width="8.7109375" style="67" customWidth="1"/>
    <col min="6" max="6" width="8.5703125" style="67" customWidth="1"/>
    <col min="7" max="7" width="9.7109375" style="67" customWidth="1"/>
    <col min="8" max="8" width="10.28515625" style="67" customWidth="1"/>
    <col min="9" max="9" width="9.7109375" style="67" customWidth="1"/>
    <col min="10" max="10" width="9.28515625" style="67" customWidth="1"/>
    <col min="11" max="11" width="7" style="67" customWidth="1"/>
    <col min="12" max="12" width="7.28515625" style="67" customWidth="1"/>
    <col min="13" max="13" width="7.42578125" style="67" customWidth="1"/>
    <col min="14" max="14" width="7.85546875" style="67" customWidth="1"/>
    <col min="15" max="15" width="11.42578125" style="67" customWidth="1"/>
    <col min="16" max="16" width="12.28515625" style="67" customWidth="1"/>
    <col min="17" max="17" width="11.5703125" style="67" customWidth="1"/>
    <col min="18" max="18" width="19.28515625" style="67" customWidth="1"/>
    <col min="19" max="19" width="9" style="67" customWidth="1"/>
    <col min="20" max="20" width="9.140625" style="67" hidden="1" customWidth="1"/>
    <col min="21" max="16384" width="9.140625" style="67"/>
  </cols>
  <sheetData>
    <row r="1" spans="1:20" s="15" customFormat="1" ht="15.75">
      <c r="G1" s="1115" t="s">
        <v>0</v>
      </c>
      <c r="H1" s="1115"/>
      <c r="I1" s="1115"/>
      <c r="J1" s="1115"/>
      <c r="K1" s="1115"/>
      <c r="L1" s="1115"/>
      <c r="M1" s="1115"/>
      <c r="N1" s="35"/>
      <c r="O1" s="35"/>
      <c r="R1" s="1399" t="s">
        <v>554</v>
      </c>
      <c r="S1" s="1399"/>
    </row>
    <row r="2" spans="1:20" s="15" customFormat="1" ht="20.25">
      <c r="B2" s="112"/>
      <c r="E2" s="1116" t="s">
        <v>655</v>
      </c>
      <c r="F2" s="1116"/>
      <c r="G2" s="1116"/>
      <c r="H2" s="1116"/>
      <c r="I2" s="1116"/>
      <c r="J2" s="1116"/>
      <c r="K2" s="1116"/>
      <c r="L2" s="1116"/>
      <c r="M2" s="1116"/>
      <c r="N2" s="1116"/>
      <c r="O2" s="1116"/>
    </row>
    <row r="3" spans="1:20" s="15" customFormat="1" ht="20.25">
      <c r="B3" s="111"/>
      <c r="C3" s="111"/>
      <c r="D3" s="111"/>
      <c r="E3" s="111"/>
      <c r="F3" s="111"/>
      <c r="G3" s="111"/>
      <c r="H3" s="111"/>
      <c r="I3" s="111"/>
      <c r="J3" s="111"/>
    </row>
    <row r="4" spans="1:20" ht="18">
      <c r="B4" s="1494" t="s">
        <v>750</v>
      </c>
      <c r="C4" s="1494"/>
      <c r="D4" s="1494"/>
      <c r="E4" s="1494"/>
      <c r="F4" s="1494"/>
      <c r="G4" s="1494"/>
      <c r="H4" s="1494"/>
      <c r="I4" s="1494"/>
      <c r="J4" s="1494"/>
      <c r="K4" s="1494"/>
      <c r="L4" s="1494"/>
      <c r="M4" s="1494"/>
      <c r="N4" s="1494"/>
      <c r="O4" s="1494"/>
      <c r="P4" s="1494"/>
      <c r="Q4" s="1494"/>
      <c r="R4" s="1494"/>
      <c r="S4" s="1494"/>
      <c r="T4" s="1494"/>
    </row>
    <row r="5" spans="1:20">
      <c r="C5" s="68"/>
      <c r="D5" s="68"/>
      <c r="E5" s="68"/>
      <c r="F5" s="68"/>
      <c r="G5" s="68"/>
      <c r="H5" s="68"/>
      <c r="M5" s="68"/>
      <c r="N5" s="68"/>
      <c r="O5" s="68"/>
      <c r="P5" s="68"/>
      <c r="Q5" s="68"/>
      <c r="R5" s="68"/>
      <c r="S5" s="68"/>
      <c r="T5" s="68"/>
    </row>
    <row r="6" spans="1:20">
      <c r="A6" s="1118" t="s">
        <v>966</v>
      </c>
      <c r="B6" s="1118"/>
    </row>
    <row r="7" spans="1:20">
      <c r="B7" s="70"/>
    </row>
    <row r="8" spans="1:20" s="71" customFormat="1" ht="42" customHeight="1">
      <c r="A8" s="1100" t="s">
        <v>2</v>
      </c>
      <c r="B8" s="1495" t="s">
        <v>3</v>
      </c>
      <c r="C8" s="1500" t="s">
        <v>249</v>
      </c>
      <c r="D8" s="1500"/>
      <c r="E8" s="1500"/>
      <c r="F8" s="1500"/>
      <c r="G8" s="1497" t="s">
        <v>774</v>
      </c>
      <c r="H8" s="1498"/>
      <c r="I8" s="1498"/>
      <c r="J8" s="1501"/>
      <c r="K8" s="1497" t="s">
        <v>210</v>
      </c>
      <c r="L8" s="1498"/>
      <c r="M8" s="1498"/>
      <c r="N8" s="1501"/>
      <c r="O8" s="1497" t="s">
        <v>103</v>
      </c>
      <c r="P8" s="1498"/>
      <c r="Q8" s="1498"/>
      <c r="R8" s="1499"/>
    </row>
    <row r="9" spans="1:20" s="72" customFormat="1" ht="62.25" customHeight="1">
      <c r="A9" s="1100"/>
      <c r="B9" s="1496"/>
      <c r="C9" s="77" t="s">
        <v>89</v>
      </c>
      <c r="D9" s="77" t="s">
        <v>93</v>
      </c>
      <c r="E9" s="77" t="s">
        <v>94</v>
      </c>
      <c r="F9" s="77" t="s">
        <v>15</v>
      </c>
      <c r="G9" s="77" t="s">
        <v>89</v>
      </c>
      <c r="H9" s="77" t="s">
        <v>93</v>
      </c>
      <c r="I9" s="77" t="s">
        <v>94</v>
      </c>
      <c r="J9" s="77" t="s">
        <v>15</v>
      </c>
      <c r="K9" s="77" t="s">
        <v>89</v>
      </c>
      <c r="L9" s="77" t="s">
        <v>93</v>
      </c>
      <c r="M9" s="77" t="s">
        <v>94</v>
      </c>
      <c r="N9" s="77" t="s">
        <v>15</v>
      </c>
      <c r="O9" s="77" t="s">
        <v>141</v>
      </c>
      <c r="P9" s="77" t="s">
        <v>142</v>
      </c>
      <c r="Q9" s="134" t="s">
        <v>143</v>
      </c>
      <c r="R9" s="77" t="s">
        <v>144</v>
      </c>
      <c r="S9" s="105"/>
    </row>
    <row r="10" spans="1:20" s="136" customFormat="1" ht="16.149999999999999" customHeight="1">
      <c r="A10" s="5">
        <v>1</v>
      </c>
      <c r="B10" s="76">
        <v>2</v>
      </c>
      <c r="C10" s="77">
        <v>3</v>
      </c>
      <c r="D10" s="77">
        <v>4</v>
      </c>
      <c r="E10" s="77">
        <v>5</v>
      </c>
      <c r="F10" s="77">
        <v>6</v>
      </c>
      <c r="G10" s="77">
        <v>7</v>
      </c>
      <c r="H10" s="77">
        <v>8</v>
      </c>
      <c r="I10" s="77">
        <v>9</v>
      </c>
      <c r="J10" s="77">
        <v>10</v>
      </c>
      <c r="K10" s="77">
        <v>11</v>
      </c>
      <c r="L10" s="77">
        <v>12</v>
      </c>
      <c r="M10" s="77">
        <v>13</v>
      </c>
      <c r="N10" s="77">
        <v>14</v>
      </c>
      <c r="O10" s="77">
        <v>15</v>
      </c>
      <c r="P10" s="77">
        <v>16</v>
      </c>
      <c r="Q10" s="77">
        <v>17</v>
      </c>
      <c r="R10" s="76">
        <v>18</v>
      </c>
    </row>
    <row r="11" spans="1:20" s="136" customFormat="1" ht="16.149999999999999" customHeight="1">
      <c r="A11" s="312">
        <v>1</v>
      </c>
      <c r="B11" s="281" t="s">
        <v>829</v>
      </c>
      <c r="C11" s="313"/>
      <c r="D11" s="313"/>
      <c r="E11" s="313"/>
      <c r="F11" s="313"/>
      <c r="G11" s="313"/>
      <c r="H11" s="313"/>
      <c r="I11" s="313"/>
      <c r="J11" s="313"/>
      <c r="K11" s="313"/>
      <c r="L11" s="313"/>
      <c r="M11" s="313"/>
      <c r="N11" s="313"/>
      <c r="O11" s="313"/>
      <c r="P11" s="313"/>
      <c r="Q11" s="313"/>
      <c r="R11" s="314"/>
    </row>
    <row r="12" spans="1:20" s="136" customFormat="1" ht="16.149999999999999" customHeight="1">
      <c r="A12" s="312">
        <v>2</v>
      </c>
      <c r="B12" s="281" t="s">
        <v>830</v>
      </c>
      <c r="C12" s="313"/>
      <c r="D12" s="313"/>
      <c r="E12" s="313"/>
      <c r="F12" s="313"/>
      <c r="G12" s="313"/>
      <c r="H12" s="313"/>
      <c r="I12" s="313"/>
      <c r="J12" s="313"/>
      <c r="K12" s="313"/>
      <c r="L12" s="313"/>
      <c r="M12" s="313"/>
      <c r="N12" s="313"/>
      <c r="O12" s="313"/>
      <c r="P12" s="313"/>
      <c r="Q12" s="313"/>
      <c r="R12" s="314"/>
    </row>
    <row r="13" spans="1:20" s="136" customFormat="1" ht="16.149999999999999" customHeight="1">
      <c r="A13" s="312">
        <v>3</v>
      </c>
      <c r="B13" s="281" t="s">
        <v>831</v>
      </c>
      <c r="C13" s="313"/>
      <c r="D13" s="313"/>
      <c r="E13" s="313"/>
      <c r="F13" s="313"/>
      <c r="G13" s="313"/>
      <c r="H13" s="313"/>
      <c r="I13" s="313"/>
      <c r="J13" s="313"/>
      <c r="K13" s="313"/>
      <c r="L13" s="313"/>
      <c r="M13" s="313"/>
      <c r="N13" s="313"/>
      <c r="O13" s="313"/>
      <c r="P13" s="313"/>
      <c r="Q13" s="313"/>
      <c r="R13" s="314"/>
    </row>
    <row r="14" spans="1:20" s="136" customFormat="1" ht="16.149999999999999" customHeight="1">
      <c r="A14" s="312">
        <v>4</v>
      </c>
      <c r="B14" s="281" t="s">
        <v>832</v>
      </c>
      <c r="C14" s="391"/>
      <c r="D14" s="391"/>
      <c r="E14" s="391"/>
      <c r="F14" s="391"/>
      <c r="G14" s="400"/>
      <c r="H14" s="400"/>
      <c r="I14" s="400"/>
      <c r="J14" s="400"/>
      <c r="K14" s="400"/>
      <c r="L14" s="400"/>
      <c r="M14" s="400"/>
      <c r="N14" s="400"/>
      <c r="O14" s="400"/>
      <c r="P14" s="400"/>
      <c r="Q14" s="400"/>
      <c r="R14" s="390"/>
    </row>
    <row r="15" spans="1:20" s="136" customFormat="1" ht="16.149999999999999" customHeight="1">
      <c r="A15" s="312">
        <v>5</v>
      </c>
      <c r="B15" s="281" t="s">
        <v>833</v>
      </c>
      <c r="C15" s="313"/>
      <c r="D15" s="313"/>
      <c r="E15" s="313"/>
      <c r="F15" s="313"/>
      <c r="G15" s="313"/>
      <c r="H15" s="313"/>
      <c r="I15" s="313"/>
      <c r="J15" s="313"/>
      <c r="K15" s="313"/>
      <c r="L15" s="313"/>
      <c r="M15" s="313"/>
      <c r="N15" s="313"/>
      <c r="O15" s="313"/>
      <c r="P15" s="313"/>
      <c r="Q15" s="313"/>
      <c r="R15" s="314"/>
    </row>
    <row r="16" spans="1:20" s="136" customFormat="1" ht="16.149999999999999" customHeight="1">
      <c r="A16" s="312">
        <v>6</v>
      </c>
      <c r="B16" s="281" t="s">
        <v>834</v>
      </c>
      <c r="C16" s="313"/>
      <c r="D16" s="313"/>
      <c r="E16" s="313"/>
      <c r="F16" s="1502" t="s">
        <v>866</v>
      </c>
      <c r="G16" s="1503"/>
      <c r="H16" s="1503"/>
      <c r="I16" s="1503"/>
      <c r="J16" s="1503"/>
      <c r="K16" s="1503"/>
      <c r="L16" s="1503"/>
      <c r="M16" s="1503"/>
      <c r="N16" s="1503"/>
      <c r="O16" s="1503"/>
      <c r="P16" s="1504"/>
      <c r="Q16" s="313"/>
      <c r="R16" s="314"/>
    </row>
    <row r="17" spans="1:45" s="136" customFormat="1" ht="16.149999999999999" customHeight="1">
      <c r="A17" s="312">
        <v>7</v>
      </c>
      <c r="B17" s="281" t="s">
        <v>835</v>
      </c>
      <c r="C17" s="313"/>
      <c r="D17" s="313"/>
      <c r="E17" s="313"/>
      <c r="F17" s="1505"/>
      <c r="G17" s="1506"/>
      <c r="H17" s="1506"/>
      <c r="I17" s="1506"/>
      <c r="J17" s="1506"/>
      <c r="K17" s="1506"/>
      <c r="L17" s="1506"/>
      <c r="M17" s="1506"/>
      <c r="N17" s="1506"/>
      <c r="O17" s="1506"/>
      <c r="P17" s="1507"/>
      <c r="Q17" s="313"/>
      <c r="R17" s="314"/>
    </row>
    <row r="18" spans="1:45" s="136" customFormat="1" ht="16.149999999999999" customHeight="1">
      <c r="A18" s="312">
        <v>8</v>
      </c>
      <c r="B18" s="281" t="s">
        <v>836</v>
      </c>
      <c r="C18" s="313"/>
      <c r="D18" s="313"/>
      <c r="E18" s="313"/>
      <c r="F18" s="1505"/>
      <c r="G18" s="1506"/>
      <c r="H18" s="1506"/>
      <c r="I18" s="1506"/>
      <c r="J18" s="1506"/>
      <c r="K18" s="1506"/>
      <c r="L18" s="1506"/>
      <c r="M18" s="1506"/>
      <c r="N18" s="1506"/>
      <c r="O18" s="1506"/>
      <c r="P18" s="1507"/>
      <c r="Q18" s="313"/>
      <c r="R18" s="314"/>
    </row>
    <row r="19" spans="1:45" s="136" customFormat="1" ht="16.149999999999999" customHeight="1">
      <c r="A19" s="312">
        <v>9</v>
      </c>
      <c r="B19" s="281" t="s">
        <v>837</v>
      </c>
      <c r="C19" s="391"/>
      <c r="D19" s="391"/>
      <c r="E19" s="391"/>
      <c r="F19" s="1505"/>
      <c r="G19" s="1506"/>
      <c r="H19" s="1506"/>
      <c r="I19" s="1506"/>
      <c r="J19" s="1506"/>
      <c r="K19" s="1506"/>
      <c r="L19" s="1506"/>
      <c r="M19" s="1506"/>
      <c r="N19" s="1506"/>
      <c r="O19" s="1506"/>
      <c r="P19" s="1507"/>
      <c r="Q19" s="400"/>
      <c r="R19" s="390"/>
    </row>
    <row r="20" spans="1:45" s="136" customFormat="1" ht="16.149999999999999" customHeight="1">
      <c r="A20" s="312">
        <v>10</v>
      </c>
      <c r="B20" s="281" t="s">
        <v>838</v>
      </c>
      <c r="C20" s="313"/>
      <c r="D20" s="313"/>
      <c r="E20" s="313"/>
      <c r="F20" s="1505"/>
      <c r="G20" s="1506"/>
      <c r="H20" s="1506"/>
      <c r="I20" s="1506"/>
      <c r="J20" s="1506"/>
      <c r="K20" s="1506"/>
      <c r="L20" s="1506"/>
      <c r="M20" s="1506"/>
      <c r="N20" s="1506"/>
      <c r="O20" s="1506"/>
      <c r="P20" s="1507"/>
      <c r="Q20" s="313"/>
      <c r="R20" s="314"/>
    </row>
    <row r="21" spans="1:45" s="136" customFormat="1" ht="16.149999999999999" customHeight="1">
      <c r="A21" s="312">
        <v>11</v>
      </c>
      <c r="B21" s="281" t="s">
        <v>839</v>
      </c>
      <c r="C21" s="313"/>
      <c r="D21" s="313"/>
      <c r="E21" s="313"/>
      <c r="F21" s="1505"/>
      <c r="G21" s="1506"/>
      <c r="H21" s="1506"/>
      <c r="I21" s="1506"/>
      <c r="J21" s="1506"/>
      <c r="K21" s="1506"/>
      <c r="L21" s="1506"/>
      <c r="M21" s="1506"/>
      <c r="N21" s="1506"/>
      <c r="O21" s="1506"/>
      <c r="P21" s="1507"/>
      <c r="Q21" s="313"/>
      <c r="R21" s="314"/>
    </row>
    <row r="22" spans="1:45" ht="25.5" customHeight="1">
      <c r="A22" s="312">
        <v>12</v>
      </c>
      <c r="B22" s="281" t="s">
        <v>840</v>
      </c>
      <c r="C22" s="313"/>
      <c r="D22" s="313"/>
      <c r="E22" s="313"/>
      <c r="F22" s="1505"/>
      <c r="G22" s="1506"/>
      <c r="H22" s="1506"/>
      <c r="I22" s="1506"/>
      <c r="J22" s="1506"/>
      <c r="K22" s="1506"/>
      <c r="L22" s="1506"/>
      <c r="M22" s="1506"/>
      <c r="N22" s="1506"/>
      <c r="O22" s="1506"/>
      <c r="P22" s="1507"/>
      <c r="Q22" s="313"/>
      <c r="R22" s="314"/>
    </row>
    <row r="23" spans="1:45" ht="15" customHeight="1">
      <c r="A23" s="312">
        <v>13</v>
      </c>
      <c r="B23" s="281" t="s">
        <v>841</v>
      </c>
      <c r="C23" s="313"/>
      <c r="D23" s="313"/>
      <c r="E23" s="313"/>
      <c r="F23" s="1505"/>
      <c r="G23" s="1506"/>
      <c r="H23" s="1506"/>
      <c r="I23" s="1506"/>
      <c r="J23" s="1506"/>
      <c r="K23" s="1506"/>
      <c r="L23" s="1506"/>
      <c r="M23" s="1506"/>
      <c r="N23" s="1506"/>
      <c r="O23" s="1506"/>
      <c r="P23" s="1507"/>
      <c r="Q23" s="313"/>
      <c r="R23" s="314"/>
    </row>
    <row r="24" spans="1:45" ht="15" customHeight="1">
      <c r="A24" s="312">
        <v>14</v>
      </c>
      <c r="B24" s="281" t="s">
        <v>842</v>
      </c>
      <c r="C24" s="313"/>
      <c r="D24" s="313"/>
      <c r="E24" s="313"/>
      <c r="F24" s="1505"/>
      <c r="G24" s="1506"/>
      <c r="H24" s="1506"/>
      <c r="I24" s="1506"/>
      <c r="J24" s="1506"/>
      <c r="K24" s="1506"/>
      <c r="L24" s="1506"/>
      <c r="M24" s="1506"/>
      <c r="N24" s="1506"/>
      <c r="O24" s="1506"/>
      <c r="P24" s="1507"/>
      <c r="Q24" s="313"/>
      <c r="R24" s="314"/>
    </row>
    <row r="25" spans="1:45">
      <c r="A25" s="312">
        <v>15</v>
      </c>
      <c r="B25" s="281" t="s">
        <v>843</v>
      </c>
      <c r="C25" s="313"/>
      <c r="D25" s="313"/>
      <c r="E25" s="313"/>
      <c r="F25" s="1505"/>
      <c r="G25" s="1506"/>
      <c r="H25" s="1506"/>
      <c r="I25" s="1506"/>
      <c r="J25" s="1506"/>
      <c r="K25" s="1506"/>
      <c r="L25" s="1506"/>
      <c r="M25" s="1506"/>
      <c r="N25" s="1506"/>
      <c r="O25" s="1506"/>
      <c r="P25" s="1507"/>
      <c r="Q25" s="313"/>
      <c r="R25" s="314"/>
    </row>
    <row r="26" spans="1:45" s="73" customFormat="1">
      <c r="A26" s="312">
        <v>16</v>
      </c>
      <c r="B26" s="281" t="s">
        <v>844</v>
      </c>
      <c r="C26" s="313"/>
      <c r="D26" s="313"/>
      <c r="E26" s="313"/>
      <c r="F26" s="1508"/>
      <c r="G26" s="1509"/>
      <c r="H26" s="1509"/>
      <c r="I26" s="1509"/>
      <c r="J26" s="1509"/>
      <c r="K26" s="1509"/>
      <c r="L26" s="1509"/>
      <c r="M26" s="1509"/>
      <c r="N26" s="1509"/>
      <c r="O26" s="1509"/>
      <c r="P26" s="1510"/>
      <c r="Q26" s="313"/>
      <c r="R26" s="31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row>
    <row r="27" spans="1:45" ht="18">
      <c r="A27" s="312">
        <v>17</v>
      </c>
      <c r="B27" s="281" t="s">
        <v>845</v>
      </c>
      <c r="C27" s="396"/>
      <c r="D27" s="396"/>
      <c r="E27" s="396"/>
      <c r="F27" s="396"/>
      <c r="G27" s="396"/>
      <c r="H27" s="396"/>
      <c r="I27" s="396"/>
      <c r="J27" s="396"/>
      <c r="K27" s="396"/>
      <c r="L27" s="396"/>
      <c r="M27" s="396"/>
      <c r="N27" s="396"/>
      <c r="O27" s="396"/>
      <c r="P27" s="396"/>
      <c r="Q27" s="396"/>
      <c r="R27" s="396"/>
    </row>
    <row r="28" spans="1:45">
      <c r="A28" s="312">
        <v>18</v>
      </c>
      <c r="B28" s="281" t="s">
        <v>846</v>
      </c>
      <c r="C28" s="313"/>
      <c r="D28" s="313"/>
      <c r="E28" s="313"/>
      <c r="F28" s="313"/>
      <c r="G28" s="313"/>
      <c r="H28" s="313"/>
      <c r="I28" s="313"/>
      <c r="J28" s="313"/>
      <c r="K28" s="313"/>
      <c r="L28" s="313"/>
      <c r="M28" s="313"/>
      <c r="N28" s="313"/>
      <c r="O28" s="313"/>
      <c r="P28" s="313"/>
      <c r="Q28" s="313"/>
      <c r="R28" s="314"/>
    </row>
    <row r="29" spans="1:45">
      <c r="A29" s="312">
        <v>19</v>
      </c>
      <c r="B29" s="281" t="s">
        <v>847</v>
      </c>
      <c r="C29" s="315"/>
      <c r="D29" s="315"/>
      <c r="E29" s="315"/>
      <c r="F29" s="315"/>
      <c r="G29" s="315"/>
      <c r="H29" s="315"/>
      <c r="I29" s="315"/>
      <c r="J29" s="315"/>
      <c r="K29" s="315"/>
      <c r="L29" s="315"/>
      <c r="M29" s="315"/>
      <c r="N29" s="315"/>
      <c r="O29" s="315"/>
      <c r="P29" s="315"/>
      <c r="Q29" s="315"/>
      <c r="R29" s="315"/>
    </row>
    <row r="30" spans="1:45" s="15" customFormat="1" ht="12.75">
      <c r="A30" s="312">
        <v>20</v>
      </c>
      <c r="B30" s="281" t="s">
        <v>848</v>
      </c>
      <c r="C30" s="315"/>
      <c r="D30" s="315"/>
      <c r="E30" s="315"/>
      <c r="F30" s="315"/>
      <c r="G30" s="315"/>
      <c r="H30" s="315"/>
      <c r="I30" s="315"/>
      <c r="J30" s="315"/>
      <c r="K30" s="315"/>
      <c r="L30" s="315"/>
      <c r="M30" s="315"/>
      <c r="N30" s="315"/>
      <c r="O30" s="315"/>
      <c r="P30" s="315"/>
      <c r="Q30" s="315"/>
      <c r="R30" s="315"/>
      <c r="S30" s="267"/>
    </row>
    <row r="31" spans="1:45" s="15" customFormat="1" ht="12.75" customHeight="1">
      <c r="A31" s="312">
        <v>21</v>
      </c>
      <c r="B31" s="281" t="s">
        <v>849</v>
      </c>
      <c r="C31" s="315"/>
      <c r="D31" s="315"/>
      <c r="E31" s="315"/>
      <c r="F31" s="315"/>
      <c r="G31" s="315"/>
      <c r="H31" s="315"/>
      <c r="I31" s="315"/>
      <c r="J31" s="315"/>
      <c r="K31" s="315"/>
      <c r="L31" s="315"/>
      <c r="M31" s="315"/>
      <c r="N31" s="315"/>
      <c r="O31" s="315"/>
      <c r="P31" s="315"/>
      <c r="Q31" s="315"/>
      <c r="R31" s="315"/>
      <c r="S31" s="31"/>
    </row>
    <row r="32" spans="1:45" s="15" customFormat="1" ht="12.75" customHeight="1">
      <c r="A32" s="1491" t="s">
        <v>15</v>
      </c>
      <c r="B32" s="1492"/>
      <c r="C32" s="316"/>
      <c r="D32" s="316"/>
      <c r="E32" s="316"/>
      <c r="F32" s="316"/>
      <c r="G32" s="316"/>
      <c r="H32" s="316"/>
      <c r="I32" s="316"/>
      <c r="J32" s="316"/>
      <c r="K32" s="316"/>
      <c r="L32" s="316"/>
      <c r="M32" s="316"/>
      <c r="N32" s="316"/>
      <c r="O32" s="316"/>
      <c r="P32" s="316"/>
      <c r="Q32" s="316"/>
      <c r="R32" s="316"/>
      <c r="S32" s="31"/>
    </row>
    <row r="33" spans="1:20" s="15" customFormat="1">
      <c r="A33" s="317"/>
      <c r="B33" s="317"/>
      <c r="C33" s="317"/>
      <c r="D33" s="317"/>
      <c r="E33" s="317"/>
      <c r="F33" s="317"/>
      <c r="G33" s="317"/>
      <c r="H33" s="317"/>
      <c r="I33" s="317"/>
      <c r="J33" s="317"/>
      <c r="K33" s="317"/>
      <c r="L33" s="317"/>
      <c r="M33" s="317"/>
      <c r="N33" s="317"/>
      <c r="O33" s="317"/>
      <c r="P33" s="317"/>
      <c r="Q33" s="317"/>
      <c r="R33" s="317"/>
      <c r="S33" s="31"/>
    </row>
    <row r="34" spans="1:20">
      <c r="A34" s="317"/>
      <c r="B34" s="317"/>
      <c r="C34" s="317"/>
      <c r="D34" s="317"/>
      <c r="E34" s="317"/>
      <c r="F34" s="317"/>
      <c r="G34" s="317"/>
      <c r="H34" s="317"/>
      <c r="I34" s="317"/>
      <c r="J34" s="317"/>
      <c r="K34" s="317"/>
      <c r="L34" s="317"/>
      <c r="M34" s="317"/>
      <c r="N34" s="317"/>
      <c r="O34" s="317"/>
      <c r="P34" s="317"/>
      <c r="Q34" s="317"/>
      <c r="R34" s="317"/>
    </row>
    <row r="35" spans="1:20" ht="15" customHeight="1">
      <c r="A35" s="1493" t="s">
        <v>11</v>
      </c>
      <c r="B35" s="1493"/>
      <c r="C35" s="318"/>
      <c r="D35" s="318"/>
      <c r="E35" s="318"/>
      <c r="F35" s="318"/>
      <c r="G35" s="319"/>
      <c r="H35" s="319"/>
      <c r="I35" s="318"/>
      <c r="J35" s="318"/>
      <c r="K35" s="319"/>
      <c r="L35" s="319"/>
      <c r="M35" s="319"/>
      <c r="N35" s="1086" t="s">
        <v>1065</v>
      </c>
      <c r="O35" s="1086"/>
      <c r="P35" s="1086"/>
      <c r="Q35" s="1086"/>
      <c r="R35" s="1086"/>
      <c r="S35" s="1086"/>
      <c r="T35" s="1086"/>
    </row>
    <row r="36" spans="1:20" ht="15" customHeight="1">
      <c r="A36" s="318"/>
      <c r="B36" s="318"/>
      <c r="C36" s="318"/>
      <c r="D36" s="318"/>
      <c r="E36" s="318"/>
      <c r="F36" s="318"/>
      <c r="G36" s="318"/>
      <c r="H36" s="318"/>
      <c r="I36" s="318"/>
      <c r="J36" s="319"/>
      <c r="K36" s="320"/>
      <c r="L36" s="320"/>
      <c r="M36" s="320"/>
      <c r="N36" s="1086"/>
      <c r="O36" s="1086"/>
      <c r="P36" s="1086"/>
      <c r="Q36" s="1086"/>
      <c r="R36" s="1086"/>
      <c r="S36" s="1086"/>
      <c r="T36" s="1086"/>
    </row>
    <row r="37" spans="1:20" ht="15" customHeight="1">
      <c r="A37" s="318"/>
      <c r="B37" s="318"/>
      <c r="C37" s="318"/>
      <c r="D37" s="318"/>
      <c r="E37" s="318"/>
      <c r="F37" s="318"/>
      <c r="G37" s="318"/>
      <c r="H37" s="318"/>
      <c r="I37" s="318"/>
      <c r="J37" s="320"/>
      <c r="K37" s="320"/>
      <c r="L37" s="320"/>
      <c r="M37" s="320"/>
      <c r="N37" s="1086"/>
      <c r="O37" s="1086"/>
      <c r="P37" s="1086"/>
      <c r="Q37" s="1086"/>
      <c r="R37" s="1086"/>
      <c r="S37" s="1086"/>
      <c r="T37" s="1086"/>
    </row>
    <row r="38" spans="1:20" ht="15" customHeight="1">
      <c r="A38" s="319"/>
      <c r="B38" s="319"/>
      <c r="C38" s="318"/>
      <c r="D38" s="318"/>
      <c r="E38" s="318"/>
      <c r="F38" s="318"/>
      <c r="G38" s="318"/>
      <c r="H38" s="318"/>
      <c r="I38" s="318"/>
      <c r="J38" s="318"/>
      <c r="K38" s="319"/>
      <c r="L38" s="319"/>
      <c r="M38" s="319"/>
      <c r="N38" s="1086"/>
      <c r="O38" s="1086"/>
      <c r="P38" s="1086"/>
      <c r="Q38" s="1086"/>
      <c r="R38" s="1086"/>
      <c r="S38" s="1086"/>
      <c r="T38" s="1086"/>
    </row>
    <row r="39" spans="1:20" ht="15" customHeight="1">
      <c r="A39" s="317"/>
      <c r="B39" s="317"/>
      <c r="C39" s="317"/>
      <c r="D39" s="317"/>
      <c r="E39" s="317"/>
      <c r="F39" s="317"/>
      <c r="G39" s="317"/>
      <c r="H39" s="317"/>
      <c r="I39" s="317"/>
      <c r="J39" s="317"/>
      <c r="K39" s="317"/>
      <c r="L39" s="317"/>
      <c r="M39" s="317"/>
      <c r="N39" s="1086"/>
      <c r="O39" s="1086"/>
      <c r="P39" s="1086"/>
      <c r="Q39" s="1086"/>
      <c r="R39" s="1086"/>
      <c r="S39" s="1086"/>
      <c r="T39" s="1086"/>
    </row>
    <row r="40" spans="1:20" ht="15" customHeight="1">
      <c r="A40" s="317"/>
      <c r="B40" s="317"/>
      <c r="C40" s="317"/>
      <c r="D40" s="317"/>
      <c r="E40" s="317"/>
      <c r="F40" s="317"/>
      <c r="G40" s="317"/>
      <c r="H40" s="317"/>
      <c r="I40" s="317"/>
      <c r="J40" s="317"/>
      <c r="K40" s="317"/>
      <c r="L40" s="317"/>
      <c r="M40" s="317"/>
      <c r="N40" s="1086"/>
      <c r="O40" s="1086"/>
      <c r="P40" s="1086"/>
      <c r="Q40" s="1086"/>
      <c r="R40" s="1086"/>
      <c r="S40" s="1086"/>
      <c r="T40" s="1086"/>
    </row>
    <row r="41" spans="1:20">
      <c r="N41" s="1086"/>
      <c r="O41" s="1086"/>
      <c r="P41" s="1086"/>
      <c r="Q41" s="1086"/>
      <c r="R41" s="1086"/>
      <c r="S41" s="1086"/>
      <c r="T41" s="1086"/>
    </row>
  </sheetData>
  <mergeCells count="15">
    <mergeCell ref="A32:B32"/>
    <mergeCell ref="A35:B35"/>
    <mergeCell ref="R1:S1"/>
    <mergeCell ref="B4:T4"/>
    <mergeCell ref="A6:B6"/>
    <mergeCell ref="A8:A9"/>
    <mergeCell ref="B8:B9"/>
    <mergeCell ref="G1:M1"/>
    <mergeCell ref="E2:O2"/>
    <mergeCell ref="O8:R8"/>
    <mergeCell ref="C8:F8"/>
    <mergeCell ref="K8:N8"/>
    <mergeCell ref="G8:J8"/>
    <mergeCell ref="F16:P26"/>
    <mergeCell ref="N35:T41"/>
  </mergeCells>
  <phoneticPr fontId="0" type="noConversion"/>
  <printOptions horizontalCentered="1"/>
  <pageMargins left="0.70866141732283472" right="0.70866141732283472" top="0.23622047244094491" bottom="0" header="0.31496062992125984" footer="0.31496062992125984"/>
  <pageSetup paperSize="5" scale="87" orientation="landscape" r:id="rId1"/>
</worksheet>
</file>

<file path=xl/worksheets/sheet63.xml><?xml version="1.0" encoding="utf-8"?>
<worksheet xmlns="http://schemas.openxmlformats.org/spreadsheetml/2006/main" xmlns:r="http://schemas.openxmlformats.org/officeDocument/2006/relationships">
  <sheetPr>
    <pageSetUpPr fitToPage="1"/>
  </sheetPr>
  <dimension ref="A1:AS44"/>
  <sheetViews>
    <sheetView view="pageBreakPreview" topLeftCell="A31" zoomScale="60" zoomScaleNormal="80" workbookViewId="0">
      <selection activeCell="G40" sqref="G40"/>
    </sheetView>
  </sheetViews>
  <sheetFormatPr defaultColWidth="9.140625" defaultRowHeight="15"/>
  <cols>
    <col min="1" max="1" width="9.140625" style="67"/>
    <col min="2" max="2" width="11.28515625" style="67" customWidth="1"/>
    <col min="3" max="3" width="15.42578125" style="67" customWidth="1"/>
    <col min="4" max="4" width="14.85546875" style="67" customWidth="1"/>
    <col min="5" max="5" width="11.85546875" style="67" customWidth="1"/>
    <col min="6" max="6" width="9.85546875" style="67" customWidth="1"/>
    <col min="7" max="7" width="12.7109375" style="67" customWidth="1"/>
    <col min="8" max="9" width="11" style="67" customWidth="1"/>
    <col min="10" max="10" width="14.140625" style="67" customWidth="1"/>
    <col min="11" max="11" width="12.28515625" style="67" customWidth="1"/>
    <col min="12" max="12" width="13.140625" style="67" customWidth="1"/>
    <col min="13" max="13" width="9.7109375" style="67" customWidth="1"/>
    <col min="14" max="14" width="9.5703125" style="67" customWidth="1"/>
    <col min="15" max="15" width="12.7109375" style="67" customWidth="1"/>
    <col min="16" max="16" width="13.28515625" style="67" customWidth="1"/>
    <col min="17" max="17" width="11.28515625" style="67" customWidth="1"/>
    <col min="18" max="18" width="9.28515625" style="67" customWidth="1"/>
    <col min="19" max="19" width="9.140625" style="67"/>
    <col min="20" max="20" width="12.28515625" style="67" customWidth="1"/>
    <col min="21" max="16384" width="9.140625" style="67"/>
  </cols>
  <sheetData>
    <row r="1" spans="1:20" s="15" customFormat="1" ht="15.75">
      <c r="C1" s="39"/>
      <c r="D1" s="39"/>
      <c r="E1" s="39"/>
      <c r="F1" s="39"/>
      <c r="G1" s="39"/>
      <c r="H1" s="39"/>
      <c r="I1" s="96" t="s">
        <v>0</v>
      </c>
      <c r="J1" s="39"/>
      <c r="Q1" s="1399" t="s">
        <v>555</v>
      </c>
      <c r="R1" s="1399"/>
    </row>
    <row r="2" spans="1:20" s="15" customFormat="1" ht="20.25">
      <c r="G2" s="1116" t="s">
        <v>655</v>
      </c>
      <c r="H2" s="1116"/>
      <c r="I2" s="1116"/>
      <c r="J2" s="1116"/>
      <c r="K2" s="1116"/>
      <c r="L2" s="1116"/>
      <c r="M2" s="1116"/>
      <c r="N2" s="38"/>
      <c r="O2" s="38"/>
      <c r="P2" s="38"/>
      <c r="Q2" s="38"/>
    </row>
    <row r="3" spans="1:20" s="15" customFormat="1" ht="20.25">
      <c r="G3" s="111"/>
      <c r="H3" s="111"/>
      <c r="I3" s="111"/>
      <c r="J3" s="111"/>
      <c r="K3" s="111"/>
      <c r="L3" s="111"/>
      <c r="M3" s="111"/>
      <c r="N3" s="38"/>
      <c r="O3" s="38"/>
      <c r="P3" s="38"/>
      <c r="Q3" s="38"/>
    </row>
    <row r="4" spans="1:20" ht="18">
      <c r="B4" s="1494" t="s">
        <v>751</v>
      </c>
      <c r="C4" s="1494"/>
      <c r="D4" s="1494"/>
      <c r="E4" s="1494"/>
      <c r="F4" s="1494"/>
      <c r="G4" s="1494"/>
      <c r="H4" s="1494"/>
      <c r="I4" s="1494"/>
      <c r="J4" s="1494"/>
      <c r="K4" s="1494"/>
      <c r="L4" s="1494"/>
      <c r="M4" s="1494"/>
      <c r="N4" s="1494"/>
      <c r="O4" s="1494"/>
      <c r="P4" s="1494"/>
      <c r="Q4" s="1494"/>
      <c r="R4" s="1494"/>
      <c r="S4" s="1494"/>
      <c r="T4" s="1494"/>
    </row>
    <row r="5" spans="1:20" ht="15.75">
      <c r="C5" s="68"/>
      <c r="D5" s="69"/>
      <c r="E5" s="68"/>
      <c r="F5" s="68"/>
      <c r="G5" s="68"/>
      <c r="H5" s="68"/>
      <c r="I5" s="68"/>
      <c r="J5" s="68"/>
      <c r="K5" s="68"/>
      <c r="L5" s="68"/>
      <c r="M5" s="68"/>
      <c r="N5" s="68"/>
      <c r="O5" s="68"/>
      <c r="P5" s="68"/>
      <c r="Q5" s="68"/>
      <c r="R5" s="68"/>
      <c r="S5" s="68"/>
      <c r="T5" s="68"/>
    </row>
    <row r="6" spans="1:20">
      <c r="A6" s="78" t="s">
        <v>968</v>
      </c>
    </row>
    <row r="7" spans="1:20">
      <c r="B7" s="70"/>
      <c r="Q7" s="103" t="s">
        <v>138</v>
      </c>
    </row>
    <row r="8" spans="1:20" s="71" customFormat="1" ht="32.450000000000003" customHeight="1">
      <c r="A8" s="1100" t="s">
        <v>2</v>
      </c>
      <c r="B8" s="1495" t="s">
        <v>3</v>
      </c>
      <c r="C8" s="1500" t="s">
        <v>468</v>
      </c>
      <c r="D8" s="1500"/>
      <c r="E8" s="1500"/>
      <c r="F8" s="1500"/>
      <c r="G8" s="1500" t="s">
        <v>469</v>
      </c>
      <c r="H8" s="1500"/>
      <c r="I8" s="1500"/>
      <c r="J8" s="1500"/>
      <c r="K8" s="1500" t="s">
        <v>470</v>
      </c>
      <c r="L8" s="1500"/>
      <c r="M8" s="1500"/>
      <c r="N8" s="1500"/>
      <c r="O8" s="1500" t="s">
        <v>471</v>
      </c>
      <c r="P8" s="1500"/>
      <c r="Q8" s="1500"/>
      <c r="R8" s="1495"/>
      <c r="S8" s="1520" t="s">
        <v>160</v>
      </c>
    </row>
    <row r="9" spans="1:20" s="72" customFormat="1" ht="75" customHeight="1">
      <c r="A9" s="1100"/>
      <c r="B9" s="1496"/>
      <c r="C9" s="77" t="s">
        <v>157</v>
      </c>
      <c r="D9" s="115" t="s">
        <v>159</v>
      </c>
      <c r="E9" s="77" t="s">
        <v>137</v>
      </c>
      <c r="F9" s="115" t="s">
        <v>158</v>
      </c>
      <c r="G9" s="77" t="s">
        <v>250</v>
      </c>
      <c r="H9" s="115" t="s">
        <v>159</v>
      </c>
      <c r="I9" s="77" t="s">
        <v>137</v>
      </c>
      <c r="J9" s="115" t="s">
        <v>158</v>
      </c>
      <c r="K9" s="77" t="s">
        <v>250</v>
      </c>
      <c r="L9" s="115" t="s">
        <v>159</v>
      </c>
      <c r="M9" s="77" t="s">
        <v>137</v>
      </c>
      <c r="N9" s="115" t="s">
        <v>158</v>
      </c>
      <c r="O9" s="77" t="s">
        <v>250</v>
      </c>
      <c r="P9" s="115" t="s">
        <v>159</v>
      </c>
      <c r="Q9" s="77" t="s">
        <v>137</v>
      </c>
      <c r="R9" s="116" t="s">
        <v>158</v>
      </c>
      <c r="S9" s="1520"/>
    </row>
    <row r="10" spans="1:20" s="72" customFormat="1" ht="16.149999999999999" customHeight="1">
      <c r="A10" s="5">
        <v>1</v>
      </c>
      <c r="B10" s="76">
        <v>2</v>
      </c>
      <c r="C10" s="66">
        <v>3</v>
      </c>
      <c r="D10" s="66">
        <v>4</v>
      </c>
      <c r="E10" s="66">
        <v>5</v>
      </c>
      <c r="F10" s="66">
        <v>6</v>
      </c>
      <c r="G10" s="66">
        <v>7</v>
      </c>
      <c r="H10" s="66">
        <v>8</v>
      </c>
      <c r="I10" s="66">
        <v>9</v>
      </c>
      <c r="J10" s="66">
        <v>10</v>
      </c>
      <c r="K10" s="66">
        <v>11</v>
      </c>
      <c r="L10" s="66">
        <v>12</v>
      </c>
      <c r="M10" s="66">
        <v>13</v>
      </c>
      <c r="N10" s="66">
        <v>14</v>
      </c>
      <c r="O10" s="66">
        <v>15</v>
      </c>
      <c r="P10" s="66">
        <v>16</v>
      </c>
      <c r="Q10" s="66">
        <v>17</v>
      </c>
      <c r="R10" s="107">
        <v>18</v>
      </c>
      <c r="S10" s="114">
        <v>19</v>
      </c>
    </row>
    <row r="11" spans="1:20" s="72" customFormat="1" ht="16.149999999999999" customHeight="1">
      <c r="A11" s="312">
        <v>1</v>
      </c>
      <c r="B11" s="281" t="s">
        <v>829</v>
      </c>
      <c r="C11" s="313"/>
      <c r="D11" s="313"/>
      <c r="E11" s="313"/>
      <c r="F11" s="313"/>
      <c r="G11" s="313"/>
      <c r="H11" s="313"/>
      <c r="I11" s="313"/>
      <c r="J11" s="313"/>
      <c r="K11" s="313"/>
      <c r="L11" s="313"/>
      <c r="M11" s="313"/>
      <c r="N11" s="313"/>
      <c r="O11" s="313"/>
      <c r="P11" s="313"/>
      <c r="Q11" s="313"/>
      <c r="R11" s="314"/>
      <c r="S11" s="322"/>
    </row>
    <row r="12" spans="1:20" s="72" customFormat="1" ht="16.149999999999999" customHeight="1">
      <c r="A12" s="312">
        <v>2</v>
      </c>
      <c r="B12" s="281" t="s">
        <v>830</v>
      </c>
      <c r="C12" s="313"/>
      <c r="D12" s="313"/>
      <c r="E12" s="313"/>
      <c r="F12" s="313"/>
      <c r="G12" s="313"/>
      <c r="H12" s="313"/>
      <c r="I12" s="313"/>
      <c r="J12" s="313"/>
      <c r="K12" s="313"/>
      <c r="L12" s="313"/>
      <c r="M12" s="313"/>
      <c r="N12" s="313"/>
      <c r="O12" s="313"/>
      <c r="P12" s="313"/>
      <c r="Q12" s="313"/>
      <c r="R12" s="314"/>
      <c r="S12" s="322"/>
    </row>
    <row r="13" spans="1:20" s="72" customFormat="1" ht="16.149999999999999" customHeight="1">
      <c r="A13" s="312">
        <v>3</v>
      </c>
      <c r="B13" s="281" t="s">
        <v>831</v>
      </c>
      <c r="C13" s="313"/>
      <c r="D13" s="313"/>
      <c r="E13" s="313"/>
      <c r="F13" s="313"/>
      <c r="G13" s="313"/>
      <c r="H13" s="313"/>
      <c r="I13" s="313"/>
      <c r="J13" s="313"/>
      <c r="K13" s="313"/>
      <c r="L13" s="313"/>
      <c r="M13" s="313"/>
      <c r="N13" s="313"/>
      <c r="O13" s="313"/>
      <c r="P13" s="313"/>
      <c r="Q13" s="313"/>
      <c r="R13" s="314"/>
      <c r="S13" s="322"/>
    </row>
    <row r="14" spans="1:20" s="72" customFormat="1" ht="16.149999999999999" customHeight="1">
      <c r="A14" s="312">
        <v>4</v>
      </c>
      <c r="B14" s="281" t="s">
        <v>832</v>
      </c>
      <c r="C14" s="313"/>
      <c r="D14" s="313"/>
      <c r="E14" s="313"/>
      <c r="F14" s="313"/>
      <c r="G14" s="313"/>
      <c r="H14" s="313"/>
      <c r="I14" s="313"/>
      <c r="J14" s="313"/>
      <c r="K14" s="313"/>
      <c r="L14" s="313"/>
      <c r="M14" s="313"/>
      <c r="N14" s="313"/>
      <c r="O14" s="313"/>
      <c r="P14" s="313"/>
      <c r="Q14" s="313"/>
      <c r="R14" s="314"/>
      <c r="S14" s="322"/>
    </row>
    <row r="15" spans="1:20" s="72" customFormat="1" ht="16.149999999999999" customHeight="1">
      <c r="A15" s="312">
        <v>5</v>
      </c>
      <c r="B15" s="281" t="s">
        <v>833</v>
      </c>
      <c r="C15" s="313"/>
      <c r="D15" s="313"/>
      <c r="E15" s="1511" t="s">
        <v>866</v>
      </c>
      <c r="F15" s="1512"/>
      <c r="G15" s="1512"/>
      <c r="H15" s="1512"/>
      <c r="I15" s="1512"/>
      <c r="J15" s="1512"/>
      <c r="K15" s="1512"/>
      <c r="L15" s="1512"/>
      <c r="M15" s="1512"/>
      <c r="N15" s="1512"/>
      <c r="O15" s="1513"/>
      <c r="P15" s="313"/>
      <c r="Q15" s="313"/>
      <c r="R15" s="314"/>
      <c r="S15" s="322"/>
    </row>
    <row r="16" spans="1:20" s="72" customFormat="1" ht="16.149999999999999" customHeight="1">
      <c r="A16" s="312">
        <v>6</v>
      </c>
      <c r="B16" s="281" t="s">
        <v>834</v>
      </c>
      <c r="C16" s="313"/>
      <c r="D16" s="313"/>
      <c r="E16" s="1514"/>
      <c r="F16" s="1515"/>
      <c r="G16" s="1515"/>
      <c r="H16" s="1515"/>
      <c r="I16" s="1515"/>
      <c r="J16" s="1515"/>
      <c r="K16" s="1515"/>
      <c r="L16" s="1515"/>
      <c r="M16" s="1515"/>
      <c r="N16" s="1515"/>
      <c r="O16" s="1516"/>
      <c r="P16" s="313"/>
      <c r="Q16" s="313"/>
      <c r="R16" s="314"/>
      <c r="S16" s="322"/>
    </row>
    <row r="17" spans="1:45" s="72" customFormat="1" ht="16.149999999999999" customHeight="1">
      <c r="A17" s="312">
        <v>7</v>
      </c>
      <c r="B17" s="281" t="s">
        <v>835</v>
      </c>
      <c r="C17" s="313"/>
      <c r="D17" s="313"/>
      <c r="E17" s="1514"/>
      <c r="F17" s="1515"/>
      <c r="G17" s="1515"/>
      <c r="H17" s="1515"/>
      <c r="I17" s="1515"/>
      <c r="J17" s="1515"/>
      <c r="K17" s="1515"/>
      <c r="L17" s="1515"/>
      <c r="M17" s="1515"/>
      <c r="N17" s="1515"/>
      <c r="O17" s="1516"/>
      <c r="P17" s="313"/>
      <c r="Q17" s="313"/>
      <c r="R17" s="314"/>
      <c r="S17" s="322"/>
    </row>
    <row r="18" spans="1:45" ht="15" customHeight="1">
      <c r="A18" s="312">
        <v>8</v>
      </c>
      <c r="B18" s="281" t="s">
        <v>836</v>
      </c>
      <c r="C18" s="313"/>
      <c r="D18" s="313"/>
      <c r="E18" s="1514"/>
      <c r="F18" s="1515"/>
      <c r="G18" s="1515"/>
      <c r="H18" s="1515"/>
      <c r="I18" s="1515"/>
      <c r="J18" s="1515"/>
      <c r="K18" s="1515"/>
      <c r="L18" s="1515"/>
      <c r="M18" s="1515"/>
      <c r="N18" s="1515"/>
      <c r="O18" s="1516"/>
      <c r="P18" s="313"/>
      <c r="Q18" s="313"/>
      <c r="R18" s="314"/>
      <c r="S18" s="322"/>
    </row>
    <row r="19" spans="1:45" ht="15" customHeight="1">
      <c r="A19" s="312">
        <v>9</v>
      </c>
      <c r="B19" s="281" t="s">
        <v>837</v>
      </c>
      <c r="C19" s="313"/>
      <c r="D19" s="313"/>
      <c r="E19" s="1514"/>
      <c r="F19" s="1515"/>
      <c r="G19" s="1515"/>
      <c r="H19" s="1515"/>
      <c r="I19" s="1515"/>
      <c r="J19" s="1515"/>
      <c r="K19" s="1515"/>
      <c r="L19" s="1515"/>
      <c r="M19" s="1515"/>
      <c r="N19" s="1515"/>
      <c r="O19" s="1516"/>
      <c r="P19" s="313"/>
      <c r="Q19" s="313"/>
      <c r="R19" s="314"/>
      <c r="S19" s="322"/>
    </row>
    <row r="20" spans="1:45" ht="15" customHeight="1">
      <c r="A20" s="312">
        <v>10</v>
      </c>
      <c r="B20" s="281" t="s">
        <v>838</v>
      </c>
      <c r="C20" s="313"/>
      <c r="D20" s="313"/>
      <c r="E20" s="1514"/>
      <c r="F20" s="1515"/>
      <c r="G20" s="1515"/>
      <c r="H20" s="1515"/>
      <c r="I20" s="1515"/>
      <c r="J20" s="1515"/>
      <c r="K20" s="1515"/>
      <c r="L20" s="1515"/>
      <c r="M20" s="1515"/>
      <c r="N20" s="1515"/>
      <c r="O20" s="1516"/>
      <c r="P20" s="313"/>
      <c r="Q20" s="313"/>
      <c r="R20" s="314"/>
      <c r="S20" s="322"/>
    </row>
    <row r="21" spans="1:45" ht="15" customHeight="1">
      <c r="A21" s="312">
        <v>11</v>
      </c>
      <c r="B21" s="281" t="s">
        <v>839</v>
      </c>
      <c r="C21" s="313"/>
      <c r="D21" s="313"/>
      <c r="E21" s="1514"/>
      <c r="F21" s="1515"/>
      <c r="G21" s="1515"/>
      <c r="H21" s="1515"/>
      <c r="I21" s="1515"/>
      <c r="J21" s="1515"/>
      <c r="K21" s="1515"/>
      <c r="L21" s="1515"/>
      <c r="M21" s="1515"/>
      <c r="N21" s="1515"/>
      <c r="O21" s="1516"/>
      <c r="P21" s="313"/>
      <c r="Q21" s="313"/>
      <c r="R21" s="314"/>
      <c r="S21" s="322"/>
    </row>
    <row r="22" spans="1:45" s="73" customFormat="1" ht="25.5" customHeight="1">
      <c r="A22" s="312">
        <v>12</v>
      </c>
      <c r="B22" s="281" t="s">
        <v>840</v>
      </c>
      <c r="C22" s="313"/>
      <c r="D22" s="313"/>
      <c r="E22" s="1514"/>
      <c r="F22" s="1515"/>
      <c r="G22" s="1515"/>
      <c r="H22" s="1515"/>
      <c r="I22" s="1515"/>
      <c r="J22" s="1515"/>
      <c r="K22" s="1515"/>
      <c r="L22" s="1515"/>
      <c r="M22" s="1515"/>
      <c r="N22" s="1515"/>
      <c r="O22" s="1516"/>
      <c r="P22" s="313"/>
      <c r="Q22" s="313"/>
      <c r="R22" s="314"/>
      <c r="S22" s="322"/>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row>
    <row r="23" spans="1:45" ht="15" customHeight="1">
      <c r="A23" s="312">
        <v>13</v>
      </c>
      <c r="B23" s="281" t="s">
        <v>841</v>
      </c>
      <c r="C23" s="313"/>
      <c r="D23" s="313"/>
      <c r="E23" s="1514"/>
      <c r="F23" s="1515"/>
      <c r="G23" s="1515"/>
      <c r="H23" s="1515"/>
      <c r="I23" s="1515"/>
      <c r="J23" s="1515"/>
      <c r="K23" s="1515"/>
      <c r="L23" s="1515"/>
      <c r="M23" s="1515"/>
      <c r="N23" s="1515"/>
      <c r="O23" s="1516"/>
      <c r="P23" s="313"/>
      <c r="Q23" s="313"/>
      <c r="R23" s="314"/>
      <c r="S23" s="322"/>
    </row>
    <row r="24" spans="1:45" ht="15" customHeight="1">
      <c r="A24" s="312">
        <v>14</v>
      </c>
      <c r="B24" s="281" t="s">
        <v>842</v>
      </c>
      <c r="C24" s="313"/>
      <c r="D24" s="313"/>
      <c r="E24" s="1514"/>
      <c r="F24" s="1515"/>
      <c r="G24" s="1515"/>
      <c r="H24" s="1515"/>
      <c r="I24" s="1515"/>
      <c r="J24" s="1515"/>
      <c r="K24" s="1515"/>
      <c r="L24" s="1515"/>
      <c r="M24" s="1515"/>
      <c r="N24" s="1515"/>
      <c r="O24" s="1516"/>
      <c r="P24" s="313"/>
      <c r="Q24" s="313"/>
      <c r="R24" s="314"/>
      <c r="S24" s="322"/>
    </row>
    <row r="25" spans="1:45">
      <c r="A25" s="312">
        <v>15</v>
      </c>
      <c r="B25" s="281" t="s">
        <v>843</v>
      </c>
      <c r="C25" s="313"/>
      <c r="D25" s="313"/>
      <c r="E25" s="1517"/>
      <c r="F25" s="1518"/>
      <c r="G25" s="1518"/>
      <c r="H25" s="1518"/>
      <c r="I25" s="1518"/>
      <c r="J25" s="1518"/>
      <c r="K25" s="1518"/>
      <c r="L25" s="1518"/>
      <c r="M25" s="1518"/>
      <c r="N25" s="1518"/>
      <c r="O25" s="1519"/>
      <c r="P25" s="313"/>
      <c r="Q25" s="313"/>
      <c r="R25" s="314"/>
      <c r="S25" s="322"/>
    </row>
    <row r="26" spans="1:45">
      <c r="A26" s="312">
        <v>16</v>
      </c>
      <c r="B26" s="281" t="s">
        <v>844</v>
      </c>
      <c r="C26" s="315"/>
      <c r="D26" s="315"/>
      <c r="E26" s="315"/>
      <c r="F26" s="315"/>
      <c r="G26" s="315"/>
      <c r="H26" s="315"/>
      <c r="I26" s="315"/>
      <c r="J26" s="315"/>
      <c r="K26" s="315"/>
      <c r="L26" s="315"/>
      <c r="M26" s="315"/>
      <c r="N26" s="315"/>
      <c r="O26" s="315"/>
      <c r="P26" s="315"/>
      <c r="Q26" s="315"/>
      <c r="R26" s="315"/>
      <c r="S26" s="315"/>
    </row>
    <row r="27" spans="1:45">
      <c r="A27" s="312">
        <v>17</v>
      </c>
      <c r="B27" s="281" t="s">
        <v>845</v>
      </c>
      <c r="C27" s="315"/>
      <c r="D27" s="315"/>
      <c r="E27" s="315"/>
      <c r="F27" s="315"/>
      <c r="G27" s="315"/>
      <c r="H27" s="315"/>
      <c r="I27" s="315"/>
      <c r="J27" s="315"/>
      <c r="K27" s="315"/>
      <c r="L27" s="315"/>
      <c r="M27" s="315"/>
      <c r="N27" s="315"/>
      <c r="O27" s="315"/>
      <c r="P27" s="315"/>
      <c r="Q27" s="315"/>
      <c r="R27" s="315"/>
      <c r="S27" s="315"/>
    </row>
    <row r="28" spans="1:45">
      <c r="A28" s="312">
        <v>18</v>
      </c>
      <c r="B28" s="281" t="s">
        <v>846</v>
      </c>
      <c r="C28" s="315"/>
      <c r="D28" s="315"/>
      <c r="E28" s="315"/>
      <c r="F28" s="315"/>
      <c r="G28" s="315"/>
      <c r="H28" s="315"/>
      <c r="I28" s="315"/>
      <c r="J28" s="315"/>
      <c r="K28" s="315"/>
      <c r="L28" s="315"/>
      <c r="M28" s="315"/>
      <c r="N28" s="315"/>
      <c r="O28" s="315"/>
      <c r="P28" s="315"/>
      <c r="Q28" s="315"/>
      <c r="R28" s="315"/>
      <c r="S28" s="315"/>
    </row>
    <row r="29" spans="1:45" s="15" customFormat="1" ht="12.75">
      <c r="A29" s="312">
        <v>19</v>
      </c>
      <c r="B29" s="281" t="s">
        <v>847</v>
      </c>
      <c r="C29" s="315"/>
      <c r="D29" s="315"/>
      <c r="E29" s="315"/>
      <c r="F29" s="315"/>
      <c r="G29" s="315"/>
      <c r="H29" s="315"/>
      <c r="I29" s="315"/>
      <c r="J29" s="315"/>
      <c r="K29" s="315"/>
      <c r="L29" s="315"/>
      <c r="M29" s="315"/>
      <c r="N29" s="315"/>
      <c r="O29" s="315"/>
      <c r="P29" s="315"/>
      <c r="Q29" s="315"/>
      <c r="R29" s="315"/>
      <c r="S29" s="315"/>
    </row>
    <row r="30" spans="1:45" s="15" customFormat="1" ht="12.75" customHeight="1">
      <c r="A30" s="312">
        <v>20</v>
      </c>
      <c r="B30" s="281" t="s">
        <v>848</v>
      </c>
      <c r="C30" s="315"/>
      <c r="D30" s="315"/>
      <c r="E30" s="315"/>
      <c r="F30" s="315"/>
      <c r="G30" s="315"/>
      <c r="H30" s="315"/>
      <c r="I30" s="315"/>
      <c r="J30" s="315"/>
      <c r="K30" s="315"/>
      <c r="L30" s="315"/>
      <c r="M30" s="315"/>
      <c r="N30" s="315"/>
      <c r="O30" s="315"/>
      <c r="P30" s="315"/>
      <c r="Q30" s="315"/>
      <c r="R30" s="315"/>
      <c r="S30" s="315"/>
    </row>
    <row r="31" spans="1:45" s="15" customFormat="1" ht="12.75" customHeight="1">
      <c r="A31" s="312">
        <v>21</v>
      </c>
      <c r="B31" s="281" t="s">
        <v>849</v>
      </c>
      <c r="C31" s="315"/>
      <c r="D31" s="315"/>
      <c r="E31" s="315"/>
      <c r="F31" s="315"/>
      <c r="G31" s="315"/>
      <c r="H31" s="315"/>
      <c r="I31" s="315"/>
      <c r="J31" s="315"/>
      <c r="K31" s="315"/>
      <c r="L31" s="315"/>
      <c r="M31" s="315"/>
      <c r="N31" s="315"/>
      <c r="O31" s="315"/>
      <c r="P31" s="315"/>
      <c r="Q31" s="315"/>
      <c r="R31" s="315"/>
      <c r="S31" s="315"/>
    </row>
    <row r="32" spans="1:45" s="15" customFormat="1">
      <c r="A32" s="1491" t="s">
        <v>15</v>
      </c>
      <c r="B32" s="1492"/>
      <c r="C32" s="316"/>
      <c r="D32" s="316"/>
      <c r="E32" s="316"/>
      <c r="F32" s="316"/>
      <c r="G32" s="316"/>
      <c r="H32" s="316"/>
      <c r="I32" s="316"/>
      <c r="J32" s="316"/>
      <c r="K32" s="316"/>
      <c r="L32" s="316"/>
      <c r="M32" s="316"/>
      <c r="N32" s="316"/>
      <c r="O32" s="316"/>
      <c r="P32" s="316"/>
      <c r="Q32" s="316"/>
      <c r="R32" s="316"/>
      <c r="S32" s="316"/>
    </row>
    <row r="33" spans="1:19">
      <c r="A33" s="323" t="s">
        <v>506</v>
      </c>
      <c r="B33" s="324"/>
      <c r="C33" s="324"/>
      <c r="D33" s="324"/>
      <c r="E33" s="324"/>
      <c r="F33" s="324"/>
      <c r="G33" s="324"/>
      <c r="H33" s="324"/>
      <c r="I33" s="324"/>
      <c r="J33" s="324"/>
      <c r="K33" s="324"/>
      <c r="L33" s="324"/>
      <c r="M33" s="324"/>
      <c r="N33" s="324"/>
      <c r="O33" s="324"/>
      <c r="P33" s="324"/>
      <c r="Q33" s="324"/>
      <c r="R33" s="324"/>
      <c r="S33" s="324"/>
    </row>
    <row r="34" spans="1:19">
      <c r="A34" s="318"/>
      <c r="B34" s="318"/>
      <c r="C34" s="318"/>
      <c r="D34" s="318"/>
      <c r="E34" s="318"/>
      <c r="F34" s="318"/>
      <c r="G34" s="319"/>
      <c r="H34" s="319"/>
      <c r="I34" s="318"/>
      <c r="J34" s="318"/>
      <c r="K34" s="319"/>
      <c r="L34" s="319"/>
      <c r="M34" s="319"/>
      <c r="N34" s="319"/>
      <c r="O34" s="319"/>
      <c r="P34" s="319"/>
      <c r="Q34" s="319"/>
      <c r="R34" s="325"/>
      <c r="S34" s="325"/>
    </row>
    <row r="35" spans="1:19" ht="15" customHeight="1">
      <c r="A35" s="318"/>
      <c r="B35" s="318"/>
      <c r="C35" s="318"/>
      <c r="D35" s="318"/>
      <c r="E35" s="318"/>
      <c r="F35" s="318"/>
      <c r="G35" s="318"/>
      <c r="H35" s="318"/>
      <c r="I35" s="318"/>
      <c r="J35" s="320"/>
      <c r="K35" s="320"/>
      <c r="L35" s="320"/>
      <c r="M35" s="320"/>
      <c r="N35" s="320"/>
      <c r="O35" s="320"/>
      <c r="P35" s="320"/>
      <c r="Q35" s="320"/>
      <c r="R35" s="320"/>
      <c r="S35" s="320"/>
    </row>
    <row r="36" spans="1:19" ht="15" customHeight="1">
      <c r="A36" s="318"/>
      <c r="B36" s="318"/>
      <c r="C36" s="318"/>
      <c r="D36" s="318"/>
      <c r="E36" s="318"/>
      <c r="F36" s="318"/>
      <c r="G36" s="318"/>
      <c r="H36" s="318"/>
      <c r="I36" s="318"/>
      <c r="J36" s="320"/>
      <c r="K36" s="320"/>
      <c r="L36" s="320"/>
      <c r="M36" s="320"/>
      <c r="N36" s="320"/>
      <c r="O36" s="320"/>
      <c r="P36" s="320"/>
      <c r="Q36" s="320"/>
      <c r="R36" s="320"/>
      <c r="S36" s="320"/>
    </row>
    <row r="37" spans="1:19" ht="15" customHeight="1">
      <c r="A37" s="319"/>
      <c r="B37" s="319"/>
      <c r="C37" s="318"/>
      <c r="D37" s="318"/>
      <c r="E37" s="318"/>
      <c r="F37" s="318"/>
      <c r="G37" s="318"/>
      <c r="H37" s="318"/>
      <c r="I37" s="318"/>
      <c r="J37" s="318"/>
      <c r="K37" s="319"/>
      <c r="L37" s="319"/>
      <c r="M37" s="319"/>
      <c r="N37" s="319"/>
      <c r="O37" s="319"/>
      <c r="P37" s="319"/>
      <c r="Q37" s="320"/>
      <c r="R37" s="320"/>
      <c r="S37" s="320"/>
    </row>
    <row r="38" spans="1:19" ht="15" customHeight="1">
      <c r="A38" s="317"/>
      <c r="B38" s="317"/>
      <c r="C38" s="317"/>
      <c r="D38" s="317"/>
      <c r="E38" s="317"/>
      <c r="F38" s="317"/>
      <c r="G38" s="317"/>
      <c r="H38" s="317"/>
      <c r="I38" s="317"/>
      <c r="J38" s="317"/>
      <c r="K38" s="1086" t="s">
        <v>1065</v>
      </c>
      <c r="L38" s="1086"/>
      <c r="M38" s="1086"/>
      <c r="N38" s="1086"/>
      <c r="O38" s="1086"/>
      <c r="P38" s="1086"/>
      <c r="Q38" s="1086"/>
      <c r="R38" s="317"/>
      <c r="S38" s="317"/>
    </row>
    <row r="39" spans="1:19" ht="15" customHeight="1">
      <c r="A39" s="319" t="s">
        <v>11</v>
      </c>
      <c r="B39" s="317"/>
      <c r="C39" s="317"/>
      <c r="D39" s="317"/>
      <c r="E39" s="317"/>
      <c r="F39" s="317"/>
      <c r="G39" s="317"/>
      <c r="H39" s="317"/>
      <c r="I39" s="317"/>
      <c r="J39" s="317"/>
      <c r="K39" s="1086"/>
      <c r="L39" s="1086"/>
      <c r="M39" s="1086"/>
      <c r="N39" s="1086"/>
      <c r="O39" s="1086"/>
      <c r="P39" s="1086"/>
      <c r="Q39" s="1086"/>
    </row>
    <row r="40" spans="1:19" ht="15" customHeight="1">
      <c r="A40" s="317"/>
      <c r="B40" s="317"/>
      <c r="C40" s="317"/>
      <c r="D40" s="317"/>
      <c r="E40" s="317"/>
      <c r="F40" s="317"/>
      <c r="G40" s="317"/>
      <c r="H40" s="317"/>
      <c r="I40" s="317"/>
      <c r="J40" s="317"/>
      <c r="K40" s="1086"/>
      <c r="L40" s="1086"/>
      <c r="M40" s="1086"/>
      <c r="N40" s="1086"/>
      <c r="O40" s="1086"/>
      <c r="P40" s="1086"/>
      <c r="Q40" s="1086"/>
    </row>
    <row r="41" spans="1:19" ht="15" customHeight="1">
      <c r="A41" s="317"/>
      <c r="B41" s="317"/>
      <c r="C41" s="317"/>
      <c r="D41" s="317"/>
      <c r="E41" s="317"/>
      <c r="F41" s="317"/>
      <c r="G41" s="317"/>
      <c r="H41" s="317"/>
      <c r="I41" s="317"/>
      <c r="J41" s="317"/>
      <c r="K41" s="1086"/>
      <c r="L41" s="1086"/>
      <c r="M41" s="1086"/>
      <c r="N41" s="1086"/>
      <c r="O41" s="1086"/>
      <c r="P41" s="1086"/>
      <c r="Q41" s="1086"/>
    </row>
    <row r="42" spans="1:19" ht="15" customHeight="1">
      <c r="A42" s="317"/>
      <c r="B42" s="317"/>
      <c r="C42" s="317"/>
      <c r="D42" s="317"/>
      <c r="E42" s="317"/>
      <c r="F42" s="317"/>
      <c r="G42" s="317"/>
      <c r="H42" s="317"/>
      <c r="I42" s="317"/>
      <c r="J42" s="317"/>
      <c r="K42" s="1086"/>
      <c r="L42" s="1086"/>
      <c r="M42" s="1086"/>
      <c r="N42" s="1086"/>
      <c r="O42" s="1086"/>
      <c r="P42" s="1086"/>
      <c r="Q42" s="1086"/>
    </row>
    <row r="43" spans="1:19" ht="15" customHeight="1">
      <c r="A43" s="317"/>
      <c r="B43" s="317"/>
      <c r="C43" s="317"/>
      <c r="D43" s="317"/>
      <c r="E43" s="317"/>
      <c r="F43" s="317"/>
      <c r="G43" s="317"/>
      <c r="H43" s="317"/>
      <c r="I43" s="317"/>
      <c r="J43" s="317"/>
      <c r="K43" s="1086"/>
      <c r="L43" s="1086"/>
      <c r="M43" s="1086"/>
      <c r="N43" s="1086"/>
      <c r="O43" s="1086"/>
      <c r="P43" s="1086"/>
      <c r="Q43" s="1086"/>
    </row>
    <row r="44" spans="1:19" ht="15" customHeight="1">
      <c r="A44" s="317"/>
      <c r="B44" s="317"/>
      <c r="C44" s="317"/>
      <c r="D44" s="317"/>
      <c r="E44" s="317"/>
      <c r="F44" s="317"/>
      <c r="G44" s="317"/>
      <c r="H44" s="317"/>
      <c r="I44" s="317"/>
      <c r="J44" s="317"/>
      <c r="K44" s="1086"/>
      <c r="L44" s="1086"/>
      <c r="M44" s="1086"/>
      <c r="N44" s="1086"/>
      <c r="O44" s="1086"/>
      <c r="P44" s="1086"/>
      <c r="Q44" s="1086"/>
    </row>
  </sheetData>
  <mergeCells count="13">
    <mergeCell ref="S8:S9"/>
    <mergeCell ref="O8:R8"/>
    <mergeCell ref="Q1:R1"/>
    <mergeCell ref="B4:T4"/>
    <mergeCell ref="G2:M2"/>
    <mergeCell ref="K8:N8"/>
    <mergeCell ref="K38:Q44"/>
    <mergeCell ref="A32:B32"/>
    <mergeCell ref="A8:A9"/>
    <mergeCell ref="B8:B9"/>
    <mergeCell ref="C8:F8"/>
    <mergeCell ref="G8:J8"/>
    <mergeCell ref="E15:O25"/>
  </mergeCells>
  <phoneticPr fontId="0" type="noConversion"/>
  <printOptions horizontalCentered="1"/>
  <pageMargins left="0.70866141732283472" right="0.70866141732283472" top="0.23622047244094491" bottom="0" header="0.31496062992125984" footer="0.31496062992125984"/>
  <pageSetup paperSize="5" scale="73" orientation="landscape" r:id="rId1"/>
</worksheet>
</file>

<file path=xl/worksheets/sheet64.xml><?xml version="1.0" encoding="utf-8"?>
<worksheet xmlns="http://schemas.openxmlformats.org/spreadsheetml/2006/main" xmlns:r="http://schemas.openxmlformats.org/officeDocument/2006/relationships">
  <sheetPr>
    <pageSetUpPr fitToPage="1"/>
  </sheetPr>
  <dimension ref="A1:BF43"/>
  <sheetViews>
    <sheetView view="pageBreakPreview" topLeftCell="N22" zoomScaleNormal="90" zoomScaleSheetLayoutView="100" workbookViewId="0">
      <selection activeCell="U33" sqref="U33:X38"/>
    </sheetView>
  </sheetViews>
  <sheetFormatPr defaultColWidth="9.140625" defaultRowHeight="15"/>
  <cols>
    <col min="1" max="1" width="9.140625" style="67"/>
    <col min="2" max="2" width="11.28515625" style="67" customWidth="1"/>
    <col min="3" max="3" width="7.140625" style="67" customWidth="1"/>
    <col min="4" max="4" width="6.85546875" style="67" customWidth="1"/>
    <col min="5" max="5" width="7.42578125" style="67" customWidth="1"/>
    <col min="6" max="6" width="9.140625" style="67" customWidth="1"/>
    <col min="7" max="7" width="7.42578125" style="67" customWidth="1"/>
    <col min="8" max="9" width="7" style="67" customWidth="1"/>
    <col min="10" max="10" width="7.140625" style="67" customWidth="1"/>
    <col min="11" max="11" width="6.85546875" style="67" customWidth="1"/>
    <col min="12" max="12" width="9.7109375" style="67" customWidth="1"/>
    <col min="13" max="14" width="6.85546875" style="67" customWidth="1"/>
    <col min="15" max="15" width="7" style="67" customWidth="1"/>
    <col min="16" max="16" width="7.28515625" style="67" customWidth="1"/>
    <col min="17" max="19" width="7.42578125" style="67" customWidth="1"/>
    <col min="20" max="20" width="7.85546875" style="67" customWidth="1"/>
    <col min="21" max="21" width="9.7109375" style="67" customWidth="1"/>
    <col min="22" max="22" width="12.85546875" style="67" customWidth="1"/>
    <col min="23" max="23" width="9" style="67" bestFit="1" customWidth="1"/>
    <col min="24" max="24" width="10.7109375" style="67" bestFit="1" customWidth="1"/>
    <col min="25" max="25" width="10.5703125" style="67" bestFit="1" customWidth="1"/>
    <col min="26" max="26" width="6.140625" style="67" bestFit="1" customWidth="1"/>
    <col min="27" max="27" width="6.5703125" style="67" bestFit="1" customWidth="1"/>
    <col min="28" max="28" width="10.5703125" style="67" customWidth="1"/>
    <col min="29" max="29" width="11.140625" style="67" customWidth="1"/>
    <col min="30" max="30" width="10.7109375" style="67" bestFit="1" customWidth="1"/>
    <col min="31" max="31" width="10.5703125" style="67" bestFit="1" customWidth="1"/>
    <col min="32" max="32" width="8.7109375" style="67" customWidth="1"/>
    <col min="33" max="16384" width="9.140625" style="67"/>
  </cols>
  <sheetData>
    <row r="1" spans="1:34" s="15" customFormat="1" ht="15.75">
      <c r="C1" s="39"/>
      <c r="D1" s="39"/>
      <c r="E1" s="39"/>
      <c r="F1" s="39"/>
      <c r="G1" s="39"/>
      <c r="H1" s="39"/>
      <c r="I1" s="39"/>
      <c r="J1" s="39"/>
      <c r="K1" s="96" t="s">
        <v>0</v>
      </c>
      <c r="L1" s="96"/>
      <c r="M1" s="96"/>
      <c r="N1" s="39"/>
      <c r="AA1" s="36"/>
      <c r="AB1" s="36"/>
      <c r="AC1" s="36"/>
      <c r="AD1" s="36"/>
      <c r="AE1" s="1529" t="s">
        <v>556</v>
      </c>
      <c r="AF1" s="1529"/>
      <c r="AG1" s="1529"/>
      <c r="AH1" s="1529"/>
    </row>
    <row r="2" spans="1:34" s="15" customFormat="1" ht="20.25">
      <c r="E2" s="1116" t="s">
        <v>655</v>
      </c>
      <c r="F2" s="1116"/>
      <c r="G2" s="1116"/>
      <c r="H2" s="1116"/>
      <c r="I2" s="1116"/>
      <c r="J2" s="1116"/>
      <c r="K2" s="1116"/>
      <c r="L2" s="1116"/>
      <c r="M2" s="1116"/>
      <c r="N2" s="1116"/>
      <c r="O2" s="1116"/>
      <c r="P2" s="1116"/>
      <c r="Q2" s="1116"/>
      <c r="R2" s="1116"/>
      <c r="S2" s="1116"/>
      <c r="T2" s="1116"/>
      <c r="U2" s="1116"/>
      <c r="V2" s="1116"/>
    </row>
    <row r="3" spans="1:34" s="15" customFormat="1" ht="20.25">
      <c r="J3" s="38"/>
      <c r="K3" s="38"/>
      <c r="L3" s="38"/>
      <c r="M3" s="38"/>
      <c r="N3" s="38"/>
      <c r="O3" s="38"/>
      <c r="P3" s="38"/>
      <c r="Q3" s="38"/>
      <c r="R3" s="38"/>
      <c r="S3" s="38"/>
      <c r="T3" s="38"/>
      <c r="U3" s="38"/>
      <c r="V3" s="38"/>
    </row>
    <row r="4" spans="1:34" ht="15.75">
      <c r="C4" s="1117" t="s">
        <v>752</v>
      </c>
      <c r="D4" s="1117"/>
      <c r="E4" s="1117"/>
      <c r="F4" s="1117"/>
      <c r="G4" s="1117"/>
      <c r="H4" s="1117"/>
      <c r="I4" s="1117"/>
      <c r="J4" s="1117"/>
      <c r="K4" s="1117"/>
      <c r="L4" s="1117"/>
      <c r="M4" s="1117"/>
      <c r="N4" s="1117"/>
      <c r="O4" s="1117"/>
      <c r="P4" s="1117"/>
      <c r="Q4" s="1117"/>
      <c r="R4" s="1117"/>
      <c r="S4" s="1117"/>
      <c r="T4" s="1117"/>
      <c r="U4" s="1117"/>
      <c r="V4" s="1117"/>
      <c r="W4" s="1117"/>
      <c r="X4" s="41"/>
      <c r="Y4" s="41"/>
      <c r="Z4" s="101"/>
      <c r="AA4" s="101"/>
      <c r="AB4" s="101"/>
      <c r="AC4" s="101"/>
      <c r="AD4" s="101"/>
      <c r="AE4" s="101"/>
      <c r="AF4" s="96"/>
      <c r="AG4" s="96"/>
    </row>
    <row r="5" spans="1:34">
      <c r="C5" s="68"/>
      <c r="D5" s="68"/>
      <c r="E5" s="68"/>
      <c r="F5" s="68"/>
      <c r="G5" s="68"/>
      <c r="H5" s="68"/>
      <c r="I5" s="68"/>
      <c r="J5" s="68"/>
      <c r="Q5" s="68"/>
      <c r="R5" s="68"/>
      <c r="S5" s="68"/>
      <c r="T5" s="68"/>
      <c r="U5" s="68"/>
      <c r="V5" s="68"/>
      <c r="W5" s="68"/>
      <c r="X5" s="68"/>
      <c r="Y5" s="68"/>
      <c r="Z5" s="68"/>
      <c r="AA5" s="68"/>
      <c r="AB5" s="68"/>
      <c r="AC5" s="68"/>
      <c r="AD5" s="68"/>
      <c r="AE5" s="68"/>
      <c r="AF5" s="68"/>
      <c r="AG5" s="68"/>
    </row>
    <row r="6" spans="1:34">
      <c r="A6" s="71" t="s">
        <v>966</v>
      </c>
      <c r="B6" s="78"/>
    </row>
    <row r="7" spans="1:34">
      <c r="B7" s="70"/>
    </row>
    <row r="8" spans="1:34" s="71" customFormat="1" ht="41.25" customHeight="1">
      <c r="A8" s="1100" t="s">
        <v>2</v>
      </c>
      <c r="B8" s="1495" t="s">
        <v>3</v>
      </c>
      <c r="C8" s="1500" t="s">
        <v>105</v>
      </c>
      <c r="D8" s="1500"/>
      <c r="E8" s="1500"/>
      <c r="F8" s="1500"/>
      <c r="G8" s="1500"/>
      <c r="H8" s="1500"/>
      <c r="I8" s="1497" t="s">
        <v>703</v>
      </c>
      <c r="J8" s="1498"/>
      <c r="K8" s="1498"/>
      <c r="L8" s="1498"/>
      <c r="M8" s="1498"/>
      <c r="N8" s="1501"/>
      <c r="O8" s="1497" t="s">
        <v>196</v>
      </c>
      <c r="P8" s="1498"/>
      <c r="Q8" s="1498"/>
      <c r="R8" s="1498"/>
      <c r="S8" s="1498"/>
      <c r="T8" s="1501"/>
      <c r="U8" s="1500" t="s">
        <v>104</v>
      </c>
      <c r="V8" s="1500"/>
      <c r="W8" s="1500"/>
      <c r="X8" s="1500"/>
      <c r="Y8" s="1500"/>
      <c r="Z8" s="1500"/>
      <c r="AA8" s="1530" t="s">
        <v>237</v>
      </c>
      <c r="AB8" s="1531"/>
      <c r="AC8" s="1531"/>
      <c r="AD8" s="1531"/>
      <c r="AE8" s="1531"/>
      <c r="AF8" s="1532"/>
    </row>
    <row r="9" spans="1:34" s="72" customFormat="1" ht="61.5" customHeight="1">
      <c r="A9" s="1100"/>
      <c r="B9" s="1496"/>
      <c r="C9" s="66" t="s">
        <v>89</v>
      </c>
      <c r="D9" s="66" t="s">
        <v>93</v>
      </c>
      <c r="E9" s="66" t="s">
        <v>94</v>
      </c>
      <c r="F9" s="66" t="s">
        <v>369</v>
      </c>
      <c r="G9" s="66" t="s">
        <v>238</v>
      </c>
      <c r="H9" s="66" t="s">
        <v>15</v>
      </c>
      <c r="I9" s="66" t="s">
        <v>89</v>
      </c>
      <c r="J9" s="66" t="s">
        <v>93</v>
      </c>
      <c r="K9" s="66" t="s">
        <v>94</v>
      </c>
      <c r="L9" s="66" t="s">
        <v>369</v>
      </c>
      <c r="M9" s="66" t="s">
        <v>238</v>
      </c>
      <c r="N9" s="66" t="s">
        <v>15</v>
      </c>
      <c r="O9" s="66" t="s">
        <v>89</v>
      </c>
      <c r="P9" s="66" t="s">
        <v>93</v>
      </c>
      <c r="Q9" s="66" t="s">
        <v>94</v>
      </c>
      <c r="R9" s="66" t="s">
        <v>369</v>
      </c>
      <c r="S9" s="66" t="s">
        <v>238</v>
      </c>
      <c r="T9" s="66" t="s">
        <v>15</v>
      </c>
      <c r="U9" s="66" t="s">
        <v>239</v>
      </c>
      <c r="V9" s="66" t="s">
        <v>240</v>
      </c>
      <c r="W9" s="66" t="s">
        <v>241</v>
      </c>
      <c r="X9" s="66" t="s">
        <v>369</v>
      </c>
      <c r="Y9" s="66" t="s">
        <v>238</v>
      </c>
      <c r="Z9" s="66" t="s">
        <v>86</v>
      </c>
      <c r="AA9" s="66" t="s">
        <v>89</v>
      </c>
      <c r="AB9" s="66" t="s">
        <v>93</v>
      </c>
      <c r="AC9" s="66" t="s">
        <v>241</v>
      </c>
      <c r="AD9" s="66" t="s">
        <v>369</v>
      </c>
      <c r="AE9" s="66" t="s">
        <v>238</v>
      </c>
      <c r="AF9" s="66" t="s">
        <v>15</v>
      </c>
    </row>
    <row r="10" spans="1:34" s="129" customFormat="1" ht="16.149999999999999" customHeight="1">
      <c r="A10" s="59">
        <v>1</v>
      </c>
      <c r="B10" s="127">
        <v>2</v>
      </c>
      <c r="C10" s="127">
        <v>3</v>
      </c>
      <c r="D10" s="128">
        <v>4</v>
      </c>
      <c r="E10" s="128">
        <v>5</v>
      </c>
      <c r="F10" s="128">
        <v>6</v>
      </c>
      <c r="G10" s="128">
        <v>7</v>
      </c>
      <c r="H10" s="128">
        <v>9</v>
      </c>
      <c r="I10" s="128">
        <v>10</v>
      </c>
      <c r="J10" s="128">
        <v>11</v>
      </c>
      <c r="K10" s="128">
        <v>12</v>
      </c>
      <c r="L10" s="128">
        <v>13</v>
      </c>
      <c r="M10" s="128">
        <v>14</v>
      </c>
      <c r="N10" s="128">
        <v>16</v>
      </c>
      <c r="O10" s="128">
        <v>17</v>
      </c>
      <c r="P10" s="128">
        <v>18</v>
      </c>
      <c r="Q10" s="128">
        <v>19</v>
      </c>
      <c r="R10" s="128">
        <v>20</v>
      </c>
      <c r="S10" s="128">
        <v>21</v>
      </c>
      <c r="T10" s="128">
        <v>23</v>
      </c>
      <c r="U10" s="128">
        <v>24</v>
      </c>
      <c r="V10" s="128">
        <v>25</v>
      </c>
      <c r="W10" s="128">
        <v>26</v>
      </c>
      <c r="X10" s="128">
        <v>27</v>
      </c>
      <c r="Y10" s="128">
        <v>28</v>
      </c>
      <c r="Z10" s="128">
        <v>30</v>
      </c>
      <c r="AA10" s="128">
        <v>31</v>
      </c>
      <c r="AB10" s="128">
        <v>32</v>
      </c>
      <c r="AC10" s="128">
        <v>33</v>
      </c>
      <c r="AD10" s="128">
        <v>34</v>
      </c>
      <c r="AE10" s="128">
        <v>35</v>
      </c>
      <c r="AF10" s="128">
        <v>37</v>
      </c>
    </row>
    <row r="11" spans="1:34">
      <c r="A11" s="326">
        <v>1</v>
      </c>
      <c r="B11" s="281" t="s">
        <v>829</v>
      </c>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row>
    <row r="12" spans="1:34">
      <c r="A12" s="326">
        <v>2</v>
      </c>
      <c r="B12" s="281" t="s">
        <v>830</v>
      </c>
      <c r="C12" s="316"/>
      <c r="D12" s="316"/>
      <c r="E12" s="316"/>
      <c r="F12" s="316"/>
      <c r="G12" s="316"/>
      <c r="H12" s="316"/>
      <c r="I12" s="316"/>
      <c r="J12" s="316"/>
      <c r="K12" s="316"/>
      <c r="L12" s="316"/>
      <c r="M12" s="316"/>
      <c r="N12" s="316"/>
      <c r="O12" s="316"/>
      <c r="P12" s="316"/>
      <c r="Q12" s="316"/>
      <c r="R12" s="316"/>
      <c r="S12" s="316"/>
      <c r="T12" s="316"/>
      <c r="U12" s="316"/>
      <c r="V12" s="316"/>
      <c r="W12" s="316"/>
      <c r="X12" s="316"/>
      <c r="Y12" s="316"/>
      <c r="Z12" s="316"/>
      <c r="AA12" s="316"/>
      <c r="AB12" s="316"/>
      <c r="AC12" s="316"/>
      <c r="AD12" s="316"/>
      <c r="AE12" s="316"/>
      <c r="AF12" s="316"/>
    </row>
    <row r="13" spans="1:34" ht="15.75" customHeight="1">
      <c r="A13" s="326">
        <v>3</v>
      </c>
      <c r="B13" s="281" t="s">
        <v>831</v>
      </c>
      <c r="C13" s="316"/>
      <c r="D13" s="316"/>
      <c r="E13" s="316"/>
      <c r="F13" s="1523" t="s">
        <v>866</v>
      </c>
      <c r="G13" s="1524"/>
      <c r="H13" s="1524"/>
      <c r="I13" s="1524"/>
      <c r="J13" s="1524"/>
      <c r="K13" s="1524"/>
      <c r="L13" s="1524"/>
      <c r="M13" s="1524"/>
      <c r="N13" s="1524"/>
      <c r="O13" s="1524"/>
      <c r="P13" s="1524"/>
      <c r="Q13" s="1524"/>
      <c r="R13" s="1524"/>
      <c r="S13" s="1524"/>
      <c r="T13" s="1524"/>
      <c r="U13" s="1524"/>
      <c r="V13" s="1524"/>
      <c r="W13" s="1524"/>
      <c r="X13" s="1524"/>
      <c r="Y13" s="1524"/>
      <c r="Z13" s="1524"/>
      <c r="AA13" s="1524"/>
      <c r="AB13" s="1524"/>
      <c r="AC13" s="483"/>
      <c r="AD13" s="316"/>
      <c r="AE13" s="316"/>
      <c r="AF13" s="316"/>
    </row>
    <row r="14" spans="1:34" ht="15" customHeight="1">
      <c r="A14" s="326">
        <v>4</v>
      </c>
      <c r="B14" s="281" t="s">
        <v>832</v>
      </c>
      <c r="C14" s="316"/>
      <c r="D14" s="316"/>
      <c r="E14" s="316"/>
      <c r="F14" s="1525"/>
      <c r="G14" s="1526"/>
      <c r="H14" s="1526"/>
      <c r="I14" s="1526"/>
      <c r="J14" s="1526"/>
      <c r="K14" s="1526"/>
      <c r="L14" s="1526"/>
      <c r="M14" s="1526"/>
      <c r="N14" s="1526"/>
      <c r="O14" s="1526"/>
      <c r="P14" s="1526"/>
      <c r="Q14" s="1526"/>
      <c r="R14" s="1526"/>
      <c r="S14" s="1526"/>
      <c r="T14" s="1526"/>
      <c r="U14" s="1526"/>
      <c r="V14" s="1526"/>
      <c r="W14" s="1526"/>
      <c r="X14" s="1526"/>
      <c r="Y14" s="1526"/>
      <c r="Z14" s="1526"/>
      <c r="AA14" s="1526"/>
      <c r="AB14" s="1526"/>
      <c r="AC14" s="402"/>
      <c r="AD14" s="316"/>
      <c r="AE14" s="316"/>
      <c r="AF14" s="316"/>
    </row>
    <row r="15" spans="1:34" ht="15" customHeight="1">
      <c r="A15" s="326">
        <v>5</v>
      </c>
      <c r="B15" s="281" t="s">
        <v>833</v>
      </c>
      <c r="C15" s="316"/>
      <c r="D15" s="316"/>
      <c r="E15" s="316"/>
      <c r="F15" s="1525"/>
      <c r="G15" s="1526"/>
      <c r="H15" s="1526"/>
      <c r="I15" s="1526"/>
      <c r="J15" s="1526"/>
      <c r="K15" s="1526"/>
      <c r="L15" s="1526"/>
      <c r="M15" s="1526"/>
      <c r="N15" s="1526"/>
      <c r="O15" s="1526"/>
      <c r="P15" s="1526"/>
      <c r="Q15" s="1526"/>
      <c r="R15" s="1526"/>
      <c r="S15" s="1526"/>
      <c r="T15" s="1526"/>
      <c r="U15" s="1526"/>
      <c r="V15" s="1526"/>
      <c r="W15" s="1526"/>
      <c r="X15" s="1526"/>
      <c r="Y15" s="1526"/>
      <c r="Z15" s="1526"/>
      <c r="AA15" s="1526"/>
      <c r="AB15" s="1526"/>
      <c r="AC15" s="402"/>
      <c r="AD15" s="316"/>
      <c r="AE15" s="316"/>
      <c r="AF15" s="316"/>
    </row>
    <row r="16" spans="1:34" ht="15" customHeight="1">
      <c r="A16" s="326">
        <v>6</v>
      </c>
      <c r="B16" s="281" t="s">
        <v>834</v>
      </c>
      <c r="C16" s="316"/>
      <c r="D16" s="316"/>
      <c r="E16" s="316"/>
      <c r="F16" s="1525"/>
      <c r="G16" s="1526"/>
      <c r="H16" s="1526"/>
      <c r="I16" s="1526"/>
      <c r="J16" s="1526"/>
      <c r="K16" s="1526"/>
      <c r="L16" s="1526"/>
      <c r="M16" s="1526"/>
      <c r="N16" s="1526"/>
      <c r="O16" s="1526"/>
      <c r="P16" s="1526"/>
      <c r="Q16" s="1526"/>
      <c r="R16" s="1526"/>
      <c r="S16" s="1526"/>
      <c r="T16" s="1526"/>
      <c r="U16" s="1526"/>
      <c r="V16" s="1526"/>
      <c r="W16" s="1526"/>
      <c r="X16" s="1526"/>
      <c r="Y16" s="1526"/>
      <c r="Z16" s="1526"/>
      <c r="AA16" s="1526"/>
      <c r="AB16" s="1526"/>
      <c r="AC16" s="402"/>
      <c r="AD16" s="316"/>
      <c r="AE16" s="316"/>
      <c r="AF16" s="316"/>
    </row>
    <row r="17" spans="1:58" ht="15" customHeight="1">
      <c r="A17" s="326">
        <v>7</v>
      </c>
      <c r="B17" s="560" t="s">
        <v>835</v>
      </c>
      <c r="C17" s="595"/>
      <c r="D17" s="595"/>
      <c r="E17" s="595"/>
      <c r="F17" s="1525"/>
      <c r="G17" s="1526"/>
      <c r="H17" s="1526"/>
      <c r="I17" s="1526"/>
      <c r="J17" s="1526"/>
      <c r="K17" s="1526"/>
      <c r="L17" s="1526"/>
      <c r="M17" s="1526"/>
      <c r="N17" s="1526"/>
      <c r="O17" s="1526"/>
      <c r="P17" s="1526"/>
      <c r="Q17" s="1526"/>
      <c r="R17" s="1526"/>
      <c r="S17" s="1526"/>
      <c r="T17" s="1526"/>
      <c r="U17" s="1526"/>
      <c r="V17" s="1526"/>
      <c r="W17" s="1526"/>
      <c r="X17" s="1526"/>
      <c r="Y17" s="1526"/>
      <c r="Z17" s="1526"/>
      <c r="AA17" s="1526"/>
      <c r="AB17" s="1526"/>
      <c r="AC17" s="595"/>
      <c r="AD17" s="595"/>
      <c r="AE17" s="595"/>
      <c r="AF17" s="595"/>
    </row>
    <row r="18" spans="1:58" ht="15" customHeight="1">
      <c r="A18" s="326">
        <v>8</v>
      </c>
      <c r="B18" s="560" t="s">
        <v>836</v>
      </c>
      <c r="C18" s="594"/>
      <c r="D18" s="594"/>
      <c r="E18" s="594"/>
      <c r="F18" s="1525"/>
      <c r="G18" s="1526"/>
      <c r="H18" s="1526"/>
      <c r="I18" s="1526"/>
      <c r="J18" s="1526"/>
      <c r="K18" s="1526"/>
      <c r="L18" s="1526"/>
      <c r="M18" s="1526"/>
      <c r="N18" s="1526"/>
      <c r="O18" s="1526"/>
      <c r="P18" s="1526"/>
      <c r="Q18" s="1526"/>
      <c r="R18" s="1526"/>
      <c r="S18" s="1526"/>
      <c r="T18" s="1526"/>
      <c r="U18" s="1526"/>
      <c r="V18" s="1526"/>
      <c r="W18" s="1526"/>
      <c r="X18" s="1526"/>
      <c r="Y18" s="1526"/>
      <c r="Z18" s="1526"/>
      <c r="AA18" s="1526"/>
      <c r="AB18" s="1526"/>
      <c r="AC18" s="594"/>
      <c r="AD18" s="594"/>
      <c r="AE18" s="594"/>
      <c r="AF18" s="594"/>
    </row>
    <row r="19" spans="1:58" ht="15" customHeight="1">
      <c r="A19" s="326">
        <v>9</v>
      </c>
      <c r="B19" s="560" t="s">
        <v>837</v>
      </c>
      <c r="C19" s="592"/>
      <c r="D19" s="592"/>
      <c r="E19" s="592"/>
      <c r="F19" s="1525"/>
      <c r="G19" s="1526"/>
      <c r="H19" s="1526"/>
      <c r="I19" s="1526"/>
      <c r="J19" s="1526"/>
      <c r="K19" s="1526"/>
      <c r="L19" s="1526"/>
      <c r="M19" s="1526"/>
      <c r="N19" s="1526"/>
      <c r="O19" s="1526"/>
      <c r="P19" s="1526"/>
      <c r="Q19" s="1526"/>
      <c r="R19" s="1526"/>
      <c r="S19" s="1526"/>
      <c r="T19" s="1526"/>
      <c r="U19" s="1526"/>
      <c r="V19" s="1526"/>
      <c r="W19" s="1526"/>
      <c r="X19" s="1526"/>
      <c r="Y19" s="1526"/>
      <c r="Z19" s="1526"/>
      <c r="AA19" s="1526"/>
      <c r="AB19" s="1526"/>
      <c r="AC19" s="592"/>
      <c r="AD19" s="592"/>
      <c r="AE19" s="592"/>
      <c r="AF19" s="592"/>
    </row>
    <row r="20" spans="1:58" ht="15" customHeight="1">
      <c r="A20" s="326">
        <v>10</v>
      </c>
      <c r="B20" s="560" t="s">
        <v>838</v>
      </c>
      <c r="C20" s="595"/>
      <c r="D20" s="595"/>
      <c r="E20" s="595"/>
      <c r="F20" s="1525"/>
      <c r="G20" s="1526"/>
      <c r="H20" s="1526"/>
      <c r="I20" s="1526"/>
      <c r="J20" s="1526"/>
      <c r="K20" s="1526"/>
      <c r="L20" s="1526"/>
      <c r="M20" s="1526"/>
      <c r="N20" s="1526"/>
      <c r="O20" s="1526"/>
      <c r="P20" s="1526"/>
      <c r="Q20" s="1526"/>
      <c r="R20" s="1526"/>
      <c r="S20" s="1526"/>
      <c r="T20" s="1526"/>
      <c r="U20" s="1526"/>
      <c r="V20" s="1526"/>
      <c r="W20" s="1526"/>
      <c r="X20" s="1526"/>
      <c r="Y20" s="1526"/>
      <c r="Z20" s="1526"/>
      <c r="AA20" s="1526"/>
      <c r="AB20" s="1526"/>
      <c r="AC20" s="595"/>
      <c r="AD20" s="595"/>
      <c r="AE20" s="595"/>
      <c r="AF20" s="595"/>
    </row>
    <row r="21" spans="1:58" ht="15" customHeight="1">
      <c r="A21" s="326">
        <v>11</v>
      </c>
      <c r="B21" s="281" t="s">
        <v>839</v>
      </c>
      <c r="C21" s="595"/>
      <c r="D21" s="595"/>
      <c r="E21" s="595"/>
      <c r="F21" s="1525"/>
      <c r="G21" s="1526"/>
      <c r="H21" s="1526"/>
      <c r="I21" s="1526"/>
      <c r="J21" s="1526"/>
      <c r="K21" s="1526"/>
      <c r="L21" s="1526"/>
      <c r="M21" s="1526"/>
      <c r="N21" s="1526"/>
      <c r="O21" s="1526"/>
      <c r="P21" s="1526"/>
      <c r="Q21" s="1526"/>
      <c r="R21" s="1526"/>
      <c r="S21" s="1526"/>
      <c r="T21" s="1526"/>
      <c r="U21" s="1526"/>
      <c r="V21" s="1526"/>
      <c r="W21" s="1526"/>
      <c r="X21" s="1526"/>
      <c r="Y21" s="1526"/>
      <c r="Z21" s="1526"/>
      <c r="AA21" s="1526"/>
      <c r="AB21" s="1526"/>
      <c r="AC21" s="595"/>
      <c r="AD21" s="595"/>
      <c r="AE21" s="595"/>
      <c r="AF21" s="595"/>
    </row>
    <row r="22" spans="1:58" ht="25.5" customHeight="1">
      <c r="A22" s="326">
        <v>12</v>
      </c>
      <c r="B22" s="281" t="s">
        <v>840</v>
      </c>
      <c r="C22" s="595"/>
      <c r="D22" s="595"/>
      <c r="E22" s="595"/>
      <c r="F22" s="1525"/>
      <c r="G22" s="1526"/>
      <c r="H22" s="1526"/>
      <c r="I22" s="1526"/>
      <c r="J22" s="1526"/>
      <c r="K22" s="1526"/>
      <c r="L22" s="1526"/>
      <c r="M22" s="1526"/>
      <c r="N22" s="1526"/>
      <c r="O22" s="1526"/>
      <c r="P22" s="1526"/>
      <c r="Q22" s="1526"/>
      <c r="R22" s="1526"/>
      <c r="S22" s="1526"/>
      <c r="T22" s="1526"/>
      <c r="U22" s="1526"/>
      <c r="V22" s="1526"/>
      <c r="W22" s="1526"/>
      <c r="X22" s="1526"/>
      <c r="Y22" s="1526"/>
      <c r="Z22" s="1526"/>
      <c r="AA22" s="1526"/>
      <c r="AB22" s="1526"/>
      <c r="AC22" s="594"/>
      <c r="AD22" s="594"/>
      <c r="AE22" s="594"/>
      <c r="AF22" s="594"/>
    </row>
    <row r="23" spans="1:58" ht="15" customHeight="1">
      <c r="A23" s="326">
        <v>13</v>
      </c>
      <c r="B23" s="281" t="s">
        <v>841</v>
      </c>
      <c r="C23" s="594"/>
      <c r="D23" s="594"/>
      <c r="E23" s="594"/>
      <c r="F23" s="1525"/>
      <c r="G23" s="1526"/>
      <c r="H23" s="1526"/>
      <c r="I23" s="1526"/>
      <c r="J23" s="1526"/>
      <c r="K23" s="1526"/>
      <c r="L23" s="1526"/>
      <c r="M23" s="1526"/>
      <c r="N23" s="1526"/>
      <c r="O23" s="1526"/>
      <c r="P23" s="1526"/>
      <c r="Q23" s="1526"/>
      <c r="R23" s="1526"/>
      <c r="S23" s="1526"/>
      <c r="T23" s="1526"/>
      <c r="U23" s="1526"/>
      <c r="V23" s="1526"/>
      <c r="W23" s="1526"/>
      <c r="X23" s="1526"/>
      <c r="Y23" s="1526"/>
      <c r="Z23" s="1526"/>
      <c r="AA23" s="1526"/>
      <c r="AB23" s="1526"/>
      <c r="AC23" s="594"/>
      <c r="AD23" s="594"/>
      <c r="AE23" s="594"/>
      <c r="AF23" s="594"/>
    </row>
    <row r="24" spans="1:58">
      <c r="A24" s="326">
        <v>14</v>
      </c>
      <c r="B24" s="281" t="s">
        <v>842</v>
      </c>
      <c r="C24" s="594"/>
      <c r="D24" s="594"/>
      <c r="E24" s="594"/>
      <c r="F24" s="1525"/>
      <c r="G24" s="1526"/>
      <c r="H24" s="1526"/>
      <c r="I24" s="1526"/>
      <c r="J24" s="1526"/>
      <c r="K24" s="1526"/>
      <c r="L24" s="1526"/>
      <c r="M24" s="1526"/>
      <c r="N24" s="1526"/>
      <c r="O24" s="1526"/>
      <c r="P24" s="1526"/>
      <c r="Q24" s="1526"/>
      <c r="R24" s="1526"/>
      <c r="S24" s="1526"/>
      <c r="T24" s="1526"/>
      <c r="U24" s="1526"/>
      <c r="V24" s="1526"/>
      <c r="W24" s="1526"/>
      <c r="X24" s="1526"/>
      <c r="Y24" s="1526"/>
      <c r="Z24" s="1526"/>
      <c r="AA24" s="1526"/>
      <c r="AB24" s="1526"/>
      <c r="AC24" s="594"/>
      <c r="AD24" s="594"/>
      <c r="AE24" s="594"/>
      <c r="AF24" s="594"/>
    </row>
    <row r="25" spans="1:58" s="73" customFormat="1">
      <c r="A25" s="326">
        <v>15</v>
      </c>
      <c r="B25" s="281" t="s">
        <v>843</v>
      </c>
      <c r="C25" s="594"/>
      <c r="D25" s="594"/>
      <c r="E25" s="594"/>
      <c r="F25" s="1525"/>
      <c r="G25" s="1526"/>
      <c r="H25" s="1526"/>
      <c r="I25" s="1526"/>
      <c r="J25" s="1526"/>
      <c r="K25" s="1526"/>
      <c r="L25" s="1526"/>
      <c r="M25" s="1526"/>
      <c r="N25" s="1526"/>
      <c r="O25" s="1526"/>
      <c r="P25" s="1526"/>
      <c r="Q25" s="1526"/>
      <c r="R25" s="1526"/>
      <c r="S25" s="1526"/>
      <c r="T25" s="1526"/>
      <c r="U25" s="1526"/>
      <c r="V25" s="1526"/>
      <c r="W25" s="1526"/>
      <c r="X25" s="1526"/>
      <c r="Y25" s="1526"/>
      <c r="Z25" s="1526"/>
      <c r="AA25" s="1526"/>
      <c r="AB25" s="1526"/>
      <c r="AC25" s="594"/>
      <c r="AD25" s="594"/>
      <c r="AE25" s="594"/>
      <c r="AF25" s="59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row>
    <row r="26" spans="1:58">
      <c r="A26" s="326">
        <v>16</v>
      </c>
      <c r="B26" s="281" t="s">
        <v>844</v>
      </c>
      <c r="C26" s="594"/>
      <c r="D26" s="594"/>
      <c r="E26" s="594"/>
      <c r="F26" s="1525"/>
      <c r="G26" s="1526"/>
      <c r="H26" s="1526"/>
      <c r="I26" s="1526"/>
      <c r="J26" s="1526"/>
      <c r="K26" s="1526"/>
      <c r="L26" s="1526"/>
      <c r="M26" s="1526"/>
      <c r="N26" s="1526"/>
      <c r="O26" s="1526"/>
      <c r="P26" s="1526"/>
      <c r="Q26" s="1526"/>
      <c r="R26" s="1526"/>
      <c r="S26" s="1526"/>
      <c r="T26" s="1526"/>
      <c r="U26" s="1526"/>
      <c r="V26" s="1526"/>
      <c r="W26" s="1526"/>
      <c r="X26" s="1526"/>
      <c r="Y26" s="1526"/>
      <c r="Z26" s="1526"/>
      <c r="AA26" s="1526"/>
      <c r="AB26" s="1526"/>
      <c r="AC26" s="594"/>
      <c r="AD26" s="594"/>
      <c r="AE26" s="594"/>
      <c r="AF26" s="594"/>
    </row>
    <row r="27" spans="1:58">
      <c r="A27" s="326">
        <v>17</v>
      </c>
      <c r="B27" s="281" t="s">
        <v>845</v>
      </c>
      <c r="C27" s="584"/>
      <c r="D27" s="584"/>
      <c r="E27" s="584"/>
      <c r="F27" s="1525"/>
      <c r="G27" s="1526"/>
      <c r="H27" s="1526"/>
      <c r="I27" s="1526"/>
      <c r="J27" s="1526"/>
      <c r="K27" s="1526"/>
      <c r="L27" s="1526"/>
      <c r="M27" s="1526"/>
      <c r="N27" s="1526"/>
      <c r="O27" s="1526"/>
      <c r="P27" s="1526"/>
      <c r="Q27" s="1526"/>
      <c r="R27" s="1526"/>
      <c r="S27" s="1526"/>
      <c r="T27" s="1526"/>
      <c r="U27" s="1526"/>
      <c r="V27" s="1526"/>
      <c r="W27" s="1526"/>
      <c r="X27" s="1526"/>
      <c r="Y27" s="1526"/>
      <c r="Z27" s="1526"/>
      <c r="AA27" s="1526"/>
      <c r="AB27" s="1526"/>
      <c r="AC27" s="584"/>
      <c r="AD27" s="584"/>
      <c r="AE27" s="584"/>
      <c r="AF27" s="584"/>
    </row>
    <row r="28" spans="1:58">
      <c r="A28" s="326">
        <v>18</v>
      </c>
      <c r="B28" s="281" t="s">
        <v>846</v>
      </c>
      <c r="C28" s="316"/>
      <c r="D28" s="316"/>
      <c r="E28" s="316"/>
      <c r="F28" s="1527"/>
      <c r="G28" s="1528"/>
      <c r="H28" s="1528"/>
      <c r="I28" s="1528"/>
      <c r="J28" s="1528"/>
      <c r="K28" s="1528"/>
      <c r="L28" s="1528"/>
      <c r="M28" s="1528"/>
      <c r="N28" s="1528"/>
      <c r="O28" s="1528"/>
      <c r="P28" s="1528"/>
      <c r="Q28" s="1528"/>
      <c r="R28" s="1528"/>
      <c r="S28" s="1528"/>
      <c r="T28" s="1528"/>
      <c r="U28" s="1528"/>
      <c r="V28" s="1528"/>
      <c r="W28" s="1528"/>
      <c r="X28" s="1528"/>
      <c r="Y28" s="1528"/>
      <c r="Z28" s="1528"/>
      <c r="AA28" s="1528"/>
      <c r="AB28" s="1528"/>
      <c r="AC28" s="316"/>
      <c r="AD28" s="316"/>
      <c r="AE28" s="316"/>
      <c r="AF28" s="316"/>
    </row>
    <row r="29" spans="1:58" s="15" customFormat="1" ht="12.75" customHeight="1">
      <c r="A29" s="326">
        <v>19</v>
      </c>
      <c r="B29" s="281" t="s">
        <v>847</v>
      </c>
      <c r="C29" s="316"/>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row>
    <row r="30" spans="1:58" s="15" customFormat="1" ht="12.75" customHeight="1">
      <c r="A30" s="326">
        <v>20</v>
      </c>
      <c r="B30" s="281" t="s">
        <v>848</v>
      </c>
      <c r="C30" s="316"/>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row>
    <row r="31" spans="1:58" s="15" customFormat="1" ht="12.75" customHeight="1">
      <c r="A31" s="326">
        <v>21</v>
      </c>
      <c r="B31" s="281" t="s">
        <v>849</v>
      </c>
      <c r="C31" s="411">
        <v>0</v>
      </c>
      <c r="D31" s="411">
        <v>0</v>
      </c>
      <c r="E31" s="411">
        <v>0</v>
      </c>
      <c r="F31" s="411">
        <v>0</v>
      </c>
      <c r="G31" s="411">
        <v>0</v>
      </c>
      <c r="H31" s="411">
        <v>0</v>
      </c>
      <c r="I31" s="411">
        <v>0</v>
      </c>
      <c r="J31" s="411">
        <v>0</v>
      </c>
      <c r="K31" s="411">
        <v>0</v>
      </c>
      <c r="L31" s="411">
        <v>0</v>
      </c>
      <c r="M31" s="411">
        <v>0</v>
      </c>
      <c r="N31" s="411">
        <v>0</v>
      </c>
      <c r="O31" s="397">
        <v>0</v>
      </c>
      <c r="P31" s="397">
        <v>0</v>
      </c>
      <c r="Q31" s="397">
        <v>0</v>
      </c>
      <c r="R31" s="397">
        <v>0</v>
      </c>
      <c r="S31" s="397">
        <v>0</v>
      </c>
      <c r="T31" s="397">
        <v>0</v>
      </c>
      <c r="U31" s="397">
        <v>0</v>
      </c>
      <c r="V31" s="397">
        <v>0</v>
      </c>
      <c r="W31" s="397">
        <v>0</v>
      </c>
      <c r="X31" s="397">
        <v>0</v>
      </c>
      <c r="Y31" s="397">
        <v>0</v>
      </c>
      <c r="Z31" s="397">
        <v>0</v>
      </c>
      <c r="AA31" s="397">
        <v>0</v>
      </c>
      <c r="AB31" s="397">
        <v>0</v>
      </c>
      <c r="AC31" s="397">
        <v>0</v>
      </c>
      <c r="AD31" s="397">
        <v>0</v>
      </c>
      <c r="AE31" s="397">
        <v>0</v>
      </c>
      <c r="AF31" s="397">
        <v>0</v>
      </c>
    </row>
    <row r="32" spans="1:58" s="15" customFormat="1">
      <c r="A32" s="327" t="s">
        <v>15</v>
      </c>
      <c r="B32" s="316"/>
      <c r="C32" s="316"/>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row>
    <row r="33" spans="1:33">
      <c r="A33" s="319"/>
      <c r="B33" s="319"/>
      <c r="C33" s="318"/>
      <c r="D33" s="318"/>
      <c r="E33" s="318"/>
      <c r="F33" s="318"/>
      <c r="G33" s="318"/>
      <c r="H33" s="318"/>
      <c r="I33" s="318"/>
      <c r="J33" s="318"/>
      <c r="K33" s="318"/>
      <c r="L33" s="318"/>
      <c r="M33" s="318"/>
      <c r="N33" s="318"/>
      <c r="O33" s="319"/>
      <c r="P33" s="319"/>
      <c r="Q33" s="319"/>
      <c r="R33" s="319"/>
      <c r="S33" s="319"/>
      <c r="T33" s="319"/>
      <c r="U33" s="1521"/>
      <c r="V33" s="1522"/>
      <c r="W33" s="1522"/>
      <c r="X33" s="1522"/>
      <c r="Y33" s="320"/>
      <c r="Z33" s="320"/>
      <c r="AA33" s="320"/>
      <c r="AB33" s="320"/>
      <c r="AC33" s="320"/>
      <c r="AD33" s="320"/>
      <c r="AE33" s="320"/>
      <c r="AF33" s="320"/>
    </row>
    <row r="34" spans="1:33">
      <c r="A34" s="319"/>
      <c r="B34" s="319"/>
      <c r="C34" s="318"/>
      <c r="D34" s="318"/>
      <c r="E34" s="318"/>
      <c r="F34" s="318"/>
      <c r="G34" s="318"/>
      <c r="H34" s="318"/>
      <c r="I34" s="318"/>
      <c r="J34" s="318"/>
      <c r="K34" s="318"/>
      <c r="L34" s="318"/>
      <c r="M34" s="318"/>
      <c r="N34" s="318"/>
      <c r="O34" s="319"/>
      <c r="P34" s="319"/>
      <c r="Q34" s="319"/>
      <c r="R34" s="319"/>
      <c r="S34" s="319"/>
      <c r="T34" s="319"/>
      <c r="U34" s="1521"/>
      <c r="V34" s="1522"/>
      <c r="W34" s="1522"/>
      <c r="X34" s="1522"/>
      <c r="Y34" s="320"/>
      <c r="Z34" s="320"/>
      <c r="AA34" s="320"/>
      <c r="AB34" s="320"/>
      <c r="AC34" s="320"/>
      <c r="AD34" s="320"/>
      <c r="AE34" s="320"/>
      <c r="AF34" s="320"/>
    </row>
    <row r="35" spans="1:33">
      <c r="A35" s="319"/>
      <c r="B35" s="319"/>
      <c r="C35" s="318"/>
      <c r="D35" s="318"/>
      <c r="E35" s="318"/>
      <c r="F35" s="318"/>
      <c r="G35" s="318"/>
      <c r="H35" s="318"/>
      <c r="I35" s="318"/>
      <c r="J35" s="318"/>
      <c r="K35" s="318"/>
      <c r="L35" s="318"/>
      <c r="M35" s="318"/>
      <c r="N35" s="318"/>
      <c r="O35" s="319"/>
      <c r="P35" s="319"/>
      <c r="Q35" s="319"/>
      <c r="R35" s="319"/>
      <c r="S35" s="319"/>
      <c r="T35" s="319"/>
      <c r="U35" s="1521"/>
      <c r="V35" s="1522"/>
      <c r="W35" s="1522"/>
      <c r="X35" s="1522"/>
      <c r="Y35" s="320"/>
      <c r="Z35" s="320"/>
      <c r="AA35" s="320"/>
      <c r="AB35" s="320"/>
      <c r="AC35" s="320"/>
      <c r="AD35" s="320"/>
      <c r="AE35" s="320"/>
      <c r="AF35" s="320"/>
    </row>
    <row r="36" spans="1:33" ht="15" customHeight="1">
      <c r="A36" s="319" t="s">
        <v>11</v>
      </c>
      <c r="B36" s="317"/>
      <c r="C36" s="317"/>
      <c r="D36" s="317"/>
      <c r="E36" s="317"/>
      <c r="F36" s="317"/>
      <c r="G36" s="317"/>
      <c r="H36" s="317"/>
      <c r="I36" s="317"/>
      <c r="J36" s="317"/>
      <c r="K36" s="317"/>
      <c r="L36" s="317"/>
      <c r="M36" s="317"/>
      <c r="N36" s="317"/>
      <c r="O36" s="317"/>
      <c r="P36" s="317"/>
      <c r="Q36" s="317"/>
      <c r="R36" s="317"/>
      <c r="S36" s="317"/>
      <c r="T36" s="317"/>
      <c r="U36" s="1522"/>
      <c r="V36" s="1522"/>
      <c r="W36" s="1522"/>
      <c r="X36" s="1522"/>
      <c r="Y36" s="317"/>
      <c r="Z36" s="317"/>
      <c r="AA36" s="1086" t="s">
        <v>1065</v>
      </c>
      <c r="AB36" s="1086"/>
      <c r="AC36" s="1086"/>
      <c r="AD36" s="1086"/>
      <c r="AE36" s="1086"/>
      <c r="AF36" s="1086"/>
      <c r="AG36" s="1086"/>
    </row>
    <row r="37" spans="1:33" ht="15" customHeight="1">
      <c r="A37" s="319"/>
      <c r="B37" s="317"/>
      <c r="C37" s="317"/>
      <c r="D37" s="317"/>
      <c r="E37" s="317"/>
      <c r="F37" s="317"/>
      <c r="G37" s="317"/>
      <c r="H37" s="317"/>
      <c r="I37" s="317"/>
      <c r="J37" s="317"/>
      <c r="K37" s="317"/>
      <c r="L37" s="317"/>
      <c r="M37" s="317"/>
      <c r="N37" s="317"/>
      <c r="O37" s="317"/>
      <c r="P37" s="317"/>
      <c r="Q37" s="317"/>
      <c r="R37" s="317"/>
      <c r="S37" s="317"/>
      <c r="T37" s="317"/>
      <c r="U37" s="1522"/>
      <c r="V37" s="1522"/>
      <c r="W37" s="1522"/>
      <c r="X37" s="1522"/>
      <c r="Y37" s="317"/>
      <c r="Z37" s="317"/>
      <c r="AA37" s="1086"/>
      <c r="AB37" s="1086"/>
      <c r="AC37" s="1086"/>
      <c r="AD37" s="1086"/>
      <c r="AE37" s="1086"/>
      <c r="AF37" s="1086"/>
      <c r="AG37" s="1086"/>
    </row>
    <row r="38" spans="1:33" ht="15" customHeight="1">
      <c r="A38" s="317"/>
      <c r="B38" s="317"/>
      <c r="C38" s="317"/>
      <c r="D38" s="317"/>
      <c r="E38" s="317"/>
      <c r="F38" s="317"/>
      <c r="G38" s="317"/>
      <c r="H38" s="317"/>
      <c r="I38" s="317"/>
      <c r="J38" s="317"/>
      <c r="K38" s="317"/>
      <c r="L38" s="317"/>
      <c r="M38" s="317"/>
      <c r="N38" s="317"/>
      <c r="O38" s="317"/>
      <c r="P38" s="317"/>
      <c r="Q38" s="317"/>
      <c r="R38" s="317"/>
      <c r="S38" s="317"/>
      <c r="T38" s="317"/>
      <c r="U38" s="1522"/>
      <c r="V38" s="1522"/>
      <c r="W38" s="1522"/>
      <c r="X38" s="1522"/>
      <c r="Y38" s="317"/>
      <c r="Z38" s="317"/>
      <c r="AA38" s="1086"/>
      <c r="AB38" s="1086"/>
      <c r="AC38" s="1086"/>
      <c r="AD38" s="1086"/>
      <c r="AE38" s="1086"/>
      <c r="AF38" s="1086"/>
      <c r="AG38" s="1086"/>
    </row>
    <row r="39" spans="1:33" ht="15" customHeight="1">
      <c r="A39" s="317"/>
      <c r="B39" s="317"/>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1086"/>
      <c r="AB39" s="1086"/>
      <c r="AC39" s="1086"/>
      <c r="AD39" s="1086"/>
      <c r="AE39" s="1086"/>
      <c r="AF39" s="1086"/>
      <c r="AG39" s="1086"/>
    </row>
    <row r="40" spans="1:33" ht="15" customHeight="1">
      <c r="A40" s="317"/>
      <c r="B40" s="317"/>
      <c r="C40" s="317"/>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1086"/>
      <c r="AB40" s="1086"/>
      <c r="AC40" s="1086"/>
      <c r="AD40" s="1086"/>
      <c r="AE40" s="1086"/>
      <c r="AF40" s="1086"/>
      <c r="AG40" s="1086"/>
    </row>
    <row r="41" spans="1:33" ht="15" customHeight="1">
      <c r="A41" s="317"/>
      <c r="B41" s="317"/>
      <c r="C41" s="317"/>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1086"/>
      <c r="AB41" s="1086"/>
      <c r="AC41" s="1086"/>
      <c r="AD41" s="1086"/>
      <c r="AE41" s="1086"/>
      <c r="AF41" s="1086"/>
      <c r="AG41" s="1086"/>
    </row>
    <row r="42" spans="1:33" ht="15" customHeight="1">
      <c r="A42" s="317"/>
      <c r="B42" s="317"/>
      <c r="C42" s="317"/>
      <c r="D42" s="317"/>
      <c r="E42" s="317"/>
      <c r="F42" s="317"/>
      <c r="G42" s="317"/>
      <c r="H42" s="317"/>
      <c r="I42" s="317"/>
      <c r="J42" s="317"/>
      <c r="K42" s="317"/>
      <c r="L42" s="317"/>
      <c r="M42" s="317"/>
      <c r="N42" s="317"/>
      <c r="O42" s="317"/>
      <c r="P42" s="317"/>
      <c r="Q42" s="317"/>
      <c r="R42" s="317"/>
      <c r="S42" s="317"/>
      <c r="T42" s="317"/>
      <c r="U42" s="317"/>
      <c r="V42" s="317"/>
      <c r="W42" s="317"/>
      <c r="X42" s="317"/>
      <c r="Y42" s="317"/>
      <c r="Z42" s="317"/>
      <c r="AA42" s="1086"/>
      <c r="AB42" s="1086"/>
      <c r="AC42" s="1086"/>
      <c r="AD42" s="1086"/>
      <c r="AE42" s="1086"/>
      <c r="AF42" s="1086"/>
      <c r="AG42" s="1086"/>
    </row>
    <row r="43" spans="1:33">
      <c r="AA43" s="1086"/>
      <c r="AB43" s="1086"/>
      <c r="AC43" s="1086"/>
      <c r="AD43" s="1086"/>
      <c r="AE43" s="1086"/>
      <c r="AF43" s="1086"/>
      <c r="AG43" s="1086"/>
    </row>
  </sheetData>
  <mergeCells count="13">
    <mergeCell ref="AE1:AH1"/>
    <mergeCell ref="O8:T8"/>
    <mergeCell ref="C4:W4"/>
    <mergeCell ref="E2:V2"/>
    <mergeCell ref="AA8:AF8"/>
    <mergeCell ref="U33:X38"/>
    <mergeCell ref="F13:AB28"/>
    <mergeCell ref="AA36:AG43"/>
    <mergeCell ref="A8:A9"/>
    <mergeCell ref="B8:B9"/>
    <mergeCell ref="C8:H8"/>
    <mergeCell ref="I8:N8"/>
    <mergeCell ref="U8:Z8"/>
  </mergeCells>
  <phoneticPr fontId="0" type="noConversion"/>
  <printOptions horizontalCentered="1"/>
  <pageMargins left="0.70866141732283472" right="0.70866141732283472" top="0.23622047244094491" bottom="0" header="0.31496062992125984" footer="0.31496062992125984"/>
  <pageSetup paperSize="5" scale="60" orientation="landscape" r:id="rId1"/>
</worksheet>
</file>

<file path=xl/worksheets/sheet65.xml><?xml version="1.0" encoding="utf-8"?>
<worksheet xmlns="http://schemas.openxmlformats.org/spreadsheetml/2006/main" xmlns:r="http://schemas.openxmlformats.org/officeDocument/2006/relationships">
  <sheetPr>
    <pageSetUpPr fitToPage="1"/>
  </sheetPr>
  <dimension ref="A1:S44"/>
  <sheetViews>
    <sheetView view="pageBreakPreview" zoomScale="77" zoomScaleNormal="70" zoomScaleSheetLayoutView="77" workbookViewId="0">
      <selection activeCell="L63" sqref="L63"/>
    </sheetView>
  </sheetViews>
  <sheetFormatPr defaultColWidth="8.85546875" defaultRowHeight="14.25"/>
  <cols>
    <col min="1" max="1" width="8.140625" style="65" customWidth="1"/>
    <col min="2" max="2" width="15.85546875" style="65" customWidth="1"/>
    <col min="3" max="3" width="12.140625" style="65" customWidth="1"/>
    <col min="4" max="4" width="11.7109375" style="963" customWidth="1"/>
    <col min="5" max="5" width="11.28515625" style="65" customWidth="1"/>
    <col min="6" max="6" width="17.140625" style="65" customWidth="1"/>
    <col min="7" max="7" width="15.140625" style="65" customWidth="1"/>
    <col min="8" max="8" width="14.42578125" style="963" customWidth="1"/>
    <col min="9" max="9" width="14.85546875" style="65" customWidth="1"/>
    <col min="10" max="10" width="18.42578125" style="65" customWidth="1"/>
    <col min="11" max="11" width="17.28515625" style="65" customWidth="1"/>
    <col min="12" max="12" width="16.28515625" style="65" customWidth="1"/>
    <col min="13" max="16384" width="8.85546875" style="65"/>
  </cols>
  <sheetData>
    <row r="1" spans="1:19" ht="15">
      <c r="B1" s="15"/>
      <c r="C1" s="15"/>
      <c r="D1" s="379"/>
      <c r="E1" s="15"/>
      <c r="F1" s="1"/>
      <c r="G1" s="1"/>
      <c r="H1" s="379"/>
      <c r="J1" s="36"/>
      <c r="K1" s="1399" t="s">
        <v>557</v>
      </c>
      <c r="L1" s="1399"/>
    </row>
    <row r="2" spans="1:19" ht="15.75">
      <c r="B2" s="1115" t="s">
        <v>0</v>
      </c>
      <c r="C2" s="1115"/>
      <c r="D2" s="1115"/>
      <c r="E2" s="1115"/>
      <c r="F2" s="1115"/>
      <c r="G2" s="1115"/>
      <c r="H2" s="1115"/>
      <c r="I2" s="1115"/>
      <c r="J2" s="1115"/>
    </row>
    <row r="3" spans="1:19" ht="20.25">
      <c r="B3" s="1116" t="s">
        <v>655</v>
      </c>
      <c r="C3" s="1116"/>
      <c r="D3" s="1116"/>
      <c r="E3" s="1116"/>
      <c r="F3" s="1116"/>
      <c r="G3" s="1116"/>
      <c r="H3" s="1116"/>
      <c r="I3" s="1116"/>
      <c r="J3" s="1116"/>
    </row>
    <row r="4" spans="1:19" ht="20.25">
      <c r="B4" s="111"/>
      <c r="C4" s="111"/>
      <c r="D4" s="952"/>
      <c r="E4" s="111"/>
      <c r="F4" s="111"/>
      <c r="G4" s="111"/>
      <c r="H4" s="952"/>
      <c r="I4" s="111"/>
      <c r="J4" s="111"/>
    </row>
    <row r="5" spans="1:19" ht="15.6" customHeight="1">
      <c r="B5" s="1539" t="s">
        <v>753</v>
      </c>
      <c r="C5" s="1539"/>
      <c r="D5" s="1539"/>
      <c r="E5" s="1539"/>
      <c r="F5" s="1539"/>
      <c r="G5" s="1539"/>
      <c r="H5" s="1539"/>
      <c r="I5" s="1539"/>
      <c r="J5" s="1539"/>
      <c r="K5" s="1539"/>
      <c r="L5" s="1539"/>
    </row>
    <row r="6" spans="1:19">
      <c r="A6" s="1118" t="s">
        <v>966</v>
      </c>
      <c r="B6" s="1118"/>
      <c r="C6" s="28"/>
    </row>
    <row r="7" spans="1:19" ht="15" customHeight="1">
      <c r="A7" s="1540" t="s">
        <v>106</v>
      </c>
      <c r="B7" s="1495" t="s">
        <v>3</v>
      </c>
      <c r="C7" s="1548" t="s">
        <v>21</v>
      </c>
      <c r="D7" s="1548"/>
      <c r="E7" s="1548"/>
      <c r="F7" s="1548"/>
      <c r="G7" s="1536" t="s">
        <v>22</v>
      </c>
      <c r="H7" s="1537"/>
      <c r="I7" s="1537"/>
      <c r="J7" s="1538"/>
      <c r="K7" s="1495" t="s">
        <v>394</v>
      </c>
      <c r="L7" s="1500" t="s">
        <v>775</v>
      </c>
    </row>
    <row r="8" spans="1:19" ht="31.15" customHeight="1">
      <c r="A8" s="1541"/>
      <c r="B8" s="1543"/>
      <c r="C8" s="1500" t="s">
        <v>251</v>
      </c>
      <c r="D8" s="1549" t="s">
        <v>454</v>
      </c>
      <c r="E8" s="1544" t="s">
        <v>92</v>
      </c>
      <c r="F8" s="1499"/>
      <c r="G8" s="1496" t="s">
        <v>251</v>
      </c>
      <c r="H8" s="1547" t="s">
        <v>454</v>
      </c>
      <c r="I8" s="1545" t="s">
        <v>92</v>
      </c>
      <c r="J8" s="1546"/>
      <c r="K8" s="1543"/>
      <c r="L8" s="1500"/>
    </row>
    <row r="9" spans="1:19" ht="69.75" customHeight="1">
      <c r="A9" s="1542"/>
      <c r="B9" s="1496"/>
      <c r="C9" s="1500"/>
      <c r="D9" s="1550"/>
      <c r="E9" s="77" t="s">
        <v>867</v>
      </c>
      <c r="F9" s="77" t="s">
        <v>455</v>
      </c>
      <c r="G9" s="1500"/>
      <c r="H9" s="1547"/>
      <c r="I9" s="273" t="s">
        <v>867</v>
      </c>
      <c r="J9" s="77" t="s">
        <v>455</v>
      </c>
      <c r="K9" s="1496"/>
      <c r="L9" s="1500"/>
      <c r="M9" s="98"/>
      <c r="N9" s="98"/>
      <c r="O9" s="98"/>
    </row>
    <row r="10" spans="1:19">
      <c r="A10" s="131">
        <v>1</v>
      </c>
      <c r="B10" s="130">
        <v>2</v>
      </c>
      <c r="C10" s="131">
        <v>3</v>
      </c>
      <c r="D10" s="964">
        <v>4</v>
      </c>
      <c r="E10" s="131">
        <v>5</v>
      </c>
      <c r="F10" s="130">
        <v>6</v>
      </c>
      <c r="G10" s="131">
        <v>7</v>
      </c>
      <c r="H10" s="964">
        <v>8</v>
      </c>
      <c r="I10" s="131">
        <v>9</v>
      </c>
      <c r="J10" s="130">
        <v>10</v>
      </c>
      <c r="K10" s="131" t="s">
        <v>565</v>
      </c>
      <c r="L10" s="130">
        <v>12</v>
      </c>
      <c r="M10" s="98"/>
      <c r="N10" s="98"/>
      <c r="O10" s="98"/>
    </row>
    <row r="11" spans="1:19" s="97" customFormat="1">
      <c r="A11" s="534">
        <v>1</v>
      </c>
      <c r="B11" s="560" t="s">
        <v>829</v>
      </c>
      <c r="C11" s="588">
        <v>35084</v>
      </c>
      <c r="D11" s="588">
        <v>978</v>
      </c>
      <c r="E11" s="588">
        <v>969</v>
      </c>
      <c r="F11" s="588">
        <v>0</v>
      </c>
      <c r="G11" s="588">
        <v>26386</v>
      </c>
      <c r="H11" s="588">
        <v>640</v>
      </c>
      <c r="I11" s="588">
        <v>641</v>
      </c>
      <c r="J11" s="588">
        <v>0</v>
      </c>
      <c r="K11" s="589">
        <f>E11+F11+I11+J11</f>
        <v>1610</v>
      </c>
      <c r="L11" s="582">
        <v>0</v>
      </c>
      <c r="M11" s="98"/>
      <c r="N11" s="98">
        <f>D11+H11</f>
        <v>1618</v>
      </c>
      <c r="O11" s="98"/>
      <c r="P11" s="98"/>
      <c r="Q11" s="98"/>
      <c r="R11" s="98"/>
      <c r="S11" s="98"/>
    </row>
    <row r="12" spans="1:19">
      <c r="A12" s="534">
        <v>2</v>
      </c>
      <c r="B12" s="560" t="s">
        <v>830</v>
      </c>
      <c r="C12" s="588">
        <v>52382</v>
      </c>
      <c r="D12" s="588">
        <v>1183</v>
      </c>
      <c r="E12" s="588">
        <v>1213</v>
      </c>
      <c r="F12" s="588">
        <v>34</v>
      </c>
      <c r="G12" s="588">
        <v>36491</v>
      </c>
      <c r="H12" s="588">
        <v>907</v>
      </c>
      <c r="I12" s="588">
        <v>837</v>
      </c>
      <c r="J12" s="588">
        <v>10</v>
      </c>
      <c r="K12" s="589">
        <f t="shared" ref="K12:K31" si="0">E12+F12+I12+J12</f>
        <v>2094</v>
      </c>
      <c r="L12" s="582">
        <v>0</v>
      </c>
      <c r="M12" s="98"/>
      <c r="N12" s="98"/>
      <c r="O12" s="98"/>
    </row>
    <row r="13" spans="1:19">
      <c r="A13" s="534">
        <v>3</v>
      </c>
      <c r="B13" s="560" t="s">
        <v>831</v>
      </c>
      <c r="C13" s="589">
        <v>40635</v>
      </c>
      <c r="D13" s="589">
        <v>513</v>
      </c>
      <c r="E13" s="589">
        <v>512</v>
      </c>
      <c r="F13" s="589">
        <v>0</v>
      </c>
      <c r="G13" s="589">
        <v>29394</v>
      </c>
      <c r="H13" s="589">
        <v>246</v>
      </c>
      <c r="I13" s="589">
        <v>240</v>
      </c>
      <c r="J13" s="589">
        <v>5</v>
      </c>
      <c r="K13" s="589">
        <f t="shared" si="0"/>
        <v>757</v>
      </c>
      <c r="L13" s="586">
        <v>0</v>
      </c>
      <c r="M13" s="98"/>
      <c r="N13" s="98"/>
      <c r="O13" s="98"/>
    </row>
    <row r="14" spans="1:19">
      <c r="A14" s="534">
        <v>4</v>
      </c>
      <c r="B14" s="560" t="s">
        <v>832</v>
      </c>
      <c r="C14" s="588">
        <v>44640</v>
      </c>
      <c r="D14" s="588">
        <v>932</v>
      </c>
      <c r="E14" s="588">
        <v>929</v>
      </c>
      <c r="F14" s="588">
        <v>32</v>
      </c>
      <c r="G14" s="588">
        <v>28325</v>
      </c>
      <c r="H14" s="588">
        <v>547</v>
      </c>
      <c r="I14" s="588">
        <v>545</v>
      </c>
      <c r="J14" s="588">
        <v>0</v>
      </c>
      <c r="K14" s="589">
        <f t="shared" si="0"/>
        <v>1506</v>
      </c>
      <c r="L14" s="582">
        <v>0</v>
      </c>
    </row>
    <row r="15" spans="1:19">
      <c r="A15" s="534">
        <v>5</v>
      </c>
      <c r="B15" s="560" t="s">
        <v>833</v>
      </c>
      <c r="C15" s="588">
        <v>51136</v>
      </c>
      <c r="D15" s="588">
        <v>643</v>
      </c>
      <c r="E15" s="588">
        <v>631</v>
      </c>
      <c r="F15" s="588">
        <v>0</v>
      </c>
      <c r="G15" s="588">
        <v>33634</v>
      </c>
      <c r="H15" s="588">
        <v>300</v>
      </c>
      <c r="I15" s="588">
        <v>306</v>
      </c>
      <c r="J15" s="588">
        <v>0</v>
      </c>
      <c r="K15" s="589">
        <f t="shared" si="0"/>
        <v>937</v>
      </c>
      <c r="L15" s="589">
        <v>0</v>
      </c>
      <c r="N15" s="65" t="s">
        <v>10</v>
      </c>
    </row>
    <row r="16" spans="1:19">
      <c r="A16" s="534">
        <v>6</v>
      </c>
      <c r="B16" s="560" t="s">
        <v>834</v>
      </c>
      <c r="C16" s="588">
        <v>60100</v>
      </c>
      <c r="D16" s="588">
        <v>1225</v>
      </c>
      <c r="E16" s="588">
        <v>1223</v>
      </c>
      <c r="F16" s="588">
        <v>0</v>
      </c>
      <c r="G16" s="588">
        <v>41600</v>
      </c>
      <c r="H16" s="588">
        <v>894</v>
      </c>
      <c r="I16" s="588">
        <v>891</v>
      </c>
      <c r="J16" s="588">
        <v>0</v>
      </c>
      <c r="K16" s="589">
        <f t="shared" si="0"/>
        <v>2114</v>
      </c>
      <c r="L16" s="582">
        <v>0</v>
      </c>
    </row>
    <row r="17" spans="1:19">
      <c r="A17" s="534">
        <v>7</v>
      </c>
      <c r="B17" s="560" t="s">
        <v>835</v>
      </c>
      <c r="C17" s="588">
        <v>20000</v>
      </c>
      <c r="D17" s="588">
        <v>633</v>
      </c>
      <c r="E17" s="588">
        <v>622</v>
      </c>
      <c r="F17" s="588">
        <v>0</v>
      </c>
      <c r="G17" s="588">
        <v>16000</v>
      </c>
      <c r="H17" s="588">
        <v>417</v>
      </c>
      <c r="I17" s="588">
        <v>416</v>
      </c>
      <c r="J17" s="588">
        <v>0</v>
      </c>
      <c r="K17" s="589">
        <f t="shared" si="0"/>
        <v>1038</v>
      </c>
      <c r="L17" s="582">
        <v>0</v>
      </c>
    </row>
    <row r="18" spans="1:19">
      <c r="A18" s="534">
        <v>8</v>
      </c>
      <c r="B18" s="560" t="s">
        <v>836</v>
      </c>
      <c r="C18" s="588">
        <v>48662</v>
      </c>
      <c r="D18" s="588">
        <v>1050</v>
      </c>
      <c r="E18" s="588">
        <v>1050</v>
      </c>
      <c r="F18" s="588">
        <v>0</v>
      </c>
      <c r="G18" s="588">
        <v>35512</v>
      </c>
      <c r="H18" s="588">
        <v>750</v>
      </c>
      <c r="I18" s="588">
        <v>750</v>
      </c>
      <c r="J18" s="588">
        <v>12</v>
      </c>
      <c r="K18" s="589">
        <f t="shared" si="0"/>
        <v>1812</v>
      </c>
      <c r="L18" s="582">
        <v>0</v>
      </c>
    </row>
    <row r="19" spans="1:19">
      <c r="A19" s="534">
        <v>9</v>
      </c>
      <c r="B19" s="560" t="s">
        <v>837</v>
      </c>
      <c r="C19" s="588">
        <v>44241</v>
      </c>
      <c r="D19" s="588">
        <v>882</v>
      </c>
      <c r="E19" s="588">
        <v>899</v>
      </c>
      <c r="F19" s="588">
        <v>0</v>
      </c>
      <c r="G19" s="588">
        <v>33029</v>
      </c>
      <c r="H19" s="588">
        <v>567</v>
      </c>
      <c r="I19" s="588">
        <v>552</v>
      </c>
      <c r="J19" s="588">
        <v>10</v>
      </c>
      <c r="K19" s="589">
        <f t="shared" si="0"/>
        <v>1461</v>
      </c>
      <c r="L19" s="582">
        <v>0</v>
      </c>
    </row>
    <row r="20" spans="1:19">
      <c r="A20" s="534">
        <v>10</v>
      </c>
      <c r="B20" s="560" t="s">
        <v>838</v>
      </c>
      <c r="C20" s="588">
        <v>53380</v>
      </c>
      <c r="D20" s="588">
        <v>1127</v>
      </c>
      <c r="E20" s="588">
        <v>1127</v>
      </c>
      <c r="F20" s="588">
        <v>0</v>
      </c>
      <c r="G20" s="588">
        <v>38000</v>
      </c>
      <c r="H20" s="588">
        <v>687</v>
      </c>
      <c r="I20" s="588">
        <v>695</v>
      </c>
      <c r="J20" s="588">
        <v>15</v>
      </c>
      <c r="K20" s="589">
        <f t="shared" si="0"/>
        <v>1837</v>
      </c>
      <c r="L20" s="582">
        <v>0</v>
      </c>
    </row>
    <row r="21" spans="1:19">
      <c r="A21" s="534">
        <v>11</v>
      </c>
      <c r="B21" s="560" t="s">
        <v>839</v>
      </c>
      <c r="C21" s="588">
        <v>32987</v>
      </c>
      <c r="D21" s="588">
        <v>480</v>
      </c>
      <c r="E21" s="588">
        <v>553</v>
      </c>
      <c r="F21" s="588">
        <v>0</v>
      </c>
      <c r="G21" s="588">
        <v>25933</v>
      </c>
      <c r="H21" s="588">
        <v>473</v>
      </c>
      <c r="I21" s="588">
        <v>420</v>
      </c>
      <c r="J21" s="588">
        <v>15</v>
      </c>
      <c r="K21" s="589">
        <f t="shared" si="0"/>
        <v>988</v>
      </c>
      <c r="L21" s="582">
        <v>0</v>
      </c>
    </row>
    <row r="22" spans="1:19" ht="15.75" customHeight="1">
      <c r="A22" s="534">
        <v>12</v>
      </c>
      <c r="B22" s="560" t="s">
        <v>840</v>
      </c>
      <c r="C22" s="588">
        <v>29500</v>
      </c>
      <c r="D22" s="588">
        <v>852</v>
      </c>
      <c r="E22" s="588">
        <v>829</v>
      </c>
      <c r="F22" s="588">
        <v>0</v>
      </c>
      <c r="G22" s="588">
        <v>20600</v>
      </c>
      <c r="H22" s="588">
        <v>540</v>
      </c>
      <c r="I22" s="588">
        <v>525</v>
      </c>
      <c r="J22" s="588">
        <v>15</v>
      </c>
      <c r="K22" s="589">
        <f t="shared" si="0"/>
        <v>1369</v>
      </c>
      <c r="L22" s="582">
        <v>0</v>
      </c>
    </row>
    <row r="23" spans="1:19">
      <c r="A23" s="534">
        <v>13</v>
      </c>
      <c r="B23" s="560" t="s">
        <v>841</v>
      </c>
      <c r="C23" s="588">
        <v>107563</v>
      </c>
      <c r="D23" s="588">
        <v>1624</v>
      </c>
      <c r="E23" s="588">
        <v>1624</v>
      </c>
      <c r="F23" s="588">
        <v>0</v>
      </c>
      <c r="G23" s="588">
        <v>60145</v>
      </c>
      <c r="H23" s="588">
        <v>777</v>
      </c>
      <c r="I23" s="588">
        <v>777</v>
      </c>
      <c r="J23" s="588">
        <v>10</v>
      </c>
      <c r="K23" s="589">
        <f t="shared" si="0"/>
        <v>2411</v>
      </c>
      <c r="L23" s="582">
        <v>0</v>
      </c>
    </row>
    <row r="24" spans="1:19">
      <c r="A24" s="534">
        <v>14</v>
      </c>
      <c r="B24" s="560" t="s">
        <v>842</v>
      </c>
      <c r="C24" s="588">
        <v>58363</v>
      </c>
      <c r="D24" s="588">
        <v>698</v>
      </c>
      <c r="E24" s="588">
        <v>629</v>
      </c>
      <c r="F24" s="588">
        <v>20</v>
      </c>
      <c r="G24" s="588">
        <v>32854</v>
      </c>
      <c r="H24" s="588">
        <v>323</v>
      </c>
      <c r="I24" s="588">
        <v>352</v>
      </c>
      <c r="J24" s="588">
        <v>0</v>
      </c>
      <c r="K24" s="589">
        <f t="shared" si="0"/>
        <v>1001</v>
      </c>
      <c r="L24" s="582">
        <v>0</v>
      </c>
    </row>
    <row r="25" spans="1:19">
      <c r="A25" s="534">
        <v>15</v>
      </c>
      <c r="B25" s="560" t="s">
        <v>843</v>
      </c>
      <c r="C25" s="588">
        <v>27000</v>
      </c>
      <c r="D25" s="588">
        <v>581</v>
      </c>
      <c r="E25" s="588">
        <v>587</v>
      </c>
      <c r="F25" s="588">
        <v>10</v>
      </c>
      <c r="G25" s="588">
        <v>18243</v>
      </c>
      <c r="H25" s="588">
        <v>323</v>
      </c>
      <c r="I25" s="588">
        <v>335</v>
      </c>
      <c r="J25" s="588">
        <v>0</v>
      </c>
      <c r="K25" s="589">
        <f t="shared" si="0"/>
        <v>932</v>
      </c>
      <c r="L25" s="582">
        <v>0</v>
      </c>
    </row>
    <row r="26" spans="1:19">
      <c r="A26" s="534">
        <v>16</v>
      </c>
      <c r="B26" s="560" t="s">
        <v>844</v>
      </c>
      <c r="C26" s="588">
        <v>42989</v>
      </c>
      <c r="D26" s="588">
        <v>696</v>
      </c>
      <c r="E26" s="588">
        <v>668</v>
      </c>
      <c r="F26" s="588">
        <v>0</v>
      </c>
      <c r="G26" s="588">
        <v>27337</v>
      </c>
      <c r="H26" s="588">
        <v>422</v>
      </c>
      <c r="I26" s="588">
        <v>420</v>
      </c>
      <c r="J26" s="588">
        <v>10</v>
      </c>
      <c r="K26" s="589">
        <f t="shared" si="0"/>
        <v>1098</v>
      </c>
      <c r="L26" s="582">
        <v>0</v>
      </c>
    </row>
    <row r="27" spans="1:19">
      <c r="A27" s="534">
        <v>17</v>
      </c>
      <c r="B27" s="560" t="s">
        <v>845</v>
      </c>
      <c r="C27" s="588">
        <v>23046</v>
      </c>
      <c r="D27" s="588">
        <v>751</v>
      </c>
      <c r="E27" s="588">
        <v>748</v>
      </c>
      <c r="F27" s="588">
        <v>0</v>
      </c>
      <c r="G27" s="588">
        <v>18557</v>
      </c>
      <c r="H27" s="588">
        <v>529</v>
      </c>
      <c r="I27" s="588">
        <v>524</v>
      </c>
      <c r="J27" s="588">
        <v>0</v>
      </c>
      <c r="K27" s="589">
        <f t="shared" si="0"/>
        <v>1272</v>
      </c>
      <c r="L27" s="582">
        <v>0</v>
      </c>
    </row>
    <row r="28" spans="1:19" ht="17.25" customHeight="1">
      <c r="A28" s="534">
        <v>18</v>
      </c>
      <c r="B28" s="560" t="s">
        <v>846</v>
      </c>
      <c r="C28" s="588">
        <v>30410</v>
      </c>
      <c r="D28" s="588">
        <v>559</v>
      </c>
      <c r="E28" s="588">
        <v>559</v>
      </c>
      <c r="F28" s="588">
        <v>0</v>
      </c>
      <c r="G28" s="588">
        <v>27519</v>
      </c>
      <c r="H28" s="588">
        <v>487</v>
      </c>
      <c r="I28" s="588">
        <v>460</v>
      </c>
      <c r="J28" s="588">
        <v>25</v>
      </c>
      <c r="K28" s="589">
        <f t="shared" si="0"/>
        <v>1044</v>
      </c>
      <c r="L28" s="582">
        <v>0</v>
      </c>
    </row>
    <row r="29" spans="1:19">
      <c r="A29" s="534">
        <v>19</v>
      </c>
      <c r="B29" s="560" t="s">
        <v>847</v>
      </c>
      <c r="C29" s="588">
        <v>65500</v>
      </c>
      <c r="D29" s="588">
        <v>1209</v>
      </c>
      <c r="E29" s="588">
        <v>1145</v>
      </c>
      <c r="F29" s="588">
        <v>0</v>
      </c>
      <c r="G29" s="588">
        <v>43000</v>
      </c>
      <c r="H29" s="588">
        <v>703</v>
      </c>
      <c r="I29" s="588">
        <v>709</v>
      </c>
      <c r="J29" s="588">
        <v>0</v>
      </c>
      <c r="K29" s="589">
        <f t="shared" si="0"/>
        <v>1854</v>
      </c>
      <c r="L29" s="582">
        <v>0</v>
      </c>
    </row>
    <row r="30" spans="1:19" s="15" customFormat="1" ht="15.75" customHeight="1">
      <c r="A30" s="534">
        <v>20</v>
      </c>
      <c r="B30" s="560" t="s">
        <v>848</v>
      </c>
      <c r="C30" s="588">
        <v>45210</v>
      </c>
      <c r="D30" s="588">
        <v>882</v>
      </c>
      <c r="E30" s="588">
        <v>888</v>
      </c>
      <c r="F30" s="588">
        <v>0</v>
      </c>
      <c r="G30" s="588">
        <v>35502</v>
      </c>
      <c r="H30" s="588">
        <v>585</v>
      </c>
      <c r="I30" s="588">
        <v>591</v>
      </c>
      <c r="J30" s="588">
        <v>7</v>
      </c>
      <c r="K30" s="589">
        <f t="shared" si="0"/>
        <v>1486</v>
      </c>
      <c r="L30" s="582">
        <v>0</v>
      </c>
      <c r="M30" s="269"/>
      <c r="N30" s="269"/>
      <c r="O30" s="269"/>
      <c r="P30" s="269"/>
      <c r="Q30" s="269"/>
      <c r="R30" s="269"/>
      <c r="S30" s="269"/>
    </row>
    <row r="31" spans="1:19" s="15" customFormat="1" ht="13.15" customHeight="1">
      <c r="A31" s="534">
        <v>21</v>
      </c>
      <c r="B31" s="560" t="s">
        <v>849</v>
      </c>
      <c r="C31" s="588">
        <v>40000</v>
      </c>
      <c r="D31" s="588">
        <v>1154</v>
      </c>
      <c r="E31" s="588">
        <v>1151</v>
      </c>
      <c r="F31" s="588">
        <v>0</v>
      </c>
      <c r="G31" s="588">
        <v>29394</v>
      </c>
      <c r="H31" s="588">
        <v>654</v>
      </c>
      <c r="I31" s="588">
        <v>651</v>
      </c>
      <c r="J31" s="588">
        <v>0</v>
      </c>
      <c r="K31" s="589">
        <f t="shared" si="0"/>
        <v>1802</v>
      </c>
      <c r="L31" s="582">
        <v>0</v>
      </c>
      <c r="M31" s="267"/>
      <c r="N31" s="267"/>
      <c r="O31" s="267"/>
      <c r="P31" s="267"/>
      <c r="Q31" s="267"/>
      <c r="R31" s="267"/>
      <c r="S31" s="267"/>
    </row>
    <row r="32" spans="1:19" s="15" customFormat="1">
      <c r="A32" s="1533" t="s">
        <v>15</v>
      </c>
      <c r="B32" s="1533"/>
      <c r="C32" s="539">
        <f>SUM(C11:C31)</f>
        <v>952828</v>
      </c>
      <c r="D32" s="954">
        <f t="shared" ref="D32:L32" si="1">SUM(D11:D31)</f>
        <v>18652</v>
      </c>
      <c r="E32" s="539">
        <f t="shared" si="1"/>
        <v>18556</v>
      </c>
      <c r="F32" s="539">
        <f t="shared" si="1"/>
        <v>96</v>
      </c>
      <c r="G32" s="539">
        <f>SUM(G11:G31)</f>
        <v>657455</v>
      </c>
      <c r="H32" s="954">
        <f t="shared" si="1"/>
        <v>11771</v>
      </c>
      <c r="I32" s="539">
        <f t="shared" si="1"/>
        <v>11637</v>
      </c>
      <c r="J32" s="539">
        <f t="shared" si="1"/>
        <v>134</v>
      </c>
      <c r="K32" s="539">
        <f>SUM(K11:K31)</f>
        <v>30423</v>
      </c>
      <c r="L32" s="587">
        <f t="shared" si="1"/>
        <v>0</v>
      </c>
      <c r="M32" s="267"/>
      <c r="N32" s="267"/>
      <c r="O32" s="267"/>
      <c r="P32" s="267"/>
      <c r="Q32" s="267"/>
      <c r="R32" s="267"/>
      <c r="S32" s="267"/>
    </row>
    <row r="33" spans="1:19" s="15" customFormat="1" ht="15">
      <c r="A33" s="1534" t="s">
        <v>115</v>
      </c>
      <c r="B33" s="1534"/>
      <c r="C33" s="1534"/>
      <c r="D33" s="1534"/>
      <c r="E33" s="1534"/>
      <c r="F33" s="1534"/>
      <c r="G33" s="1534"/>
      <c r="H33" s="1534"/>
      <c r="I33" s="1534"/>
      <c r="J33" s="1534"/>
      <c r="K33" s="1535"/>
      <c r="L33" s="1535"/>
      <c r="M33" s="269"/>
      <c r="N33" s="269"/>
      <c r="O33" s="269"/>
      <c r="P33" s="269"/>
      <c r="Q33" s="269"/>
      <c r="R33" s="269"/>
      <c r="S33" s="269"/>
    </row>
    <row r="34" spans="1:19" ht="15">
      <c r="A34" s="328"/>
      <c r="B34" s="328"/>
      <c r="C34" s="329"/>
      <c r="D34" s="965"/>
      <c r="E34" s="329"/>
      <c r="F34" s="329"/>
      <c r="G34" s="329"/>
      <c r="H34" s="965"/>
      <c r="I34" s="329"/>
      <c r="J34" s="329"/>
      <c r="K34" s="330"/>
      <c r="L34" s="330"/>
    </row>
    <row r="35" spans="1:19" ht="15">
      <c r="A35" s="1032"/>
      <c r="B35" s="1032"/>
      <c r="C35" s="329"/>
      <c r="D35" s="965"/>
      <c r="E35" s="329"/>
      <c r="F35" s="329"/>
      <c r="G35" s="329"/>
      <c r="H35" s="965"/>
      <c r="I35" s="329"/>
      <c r="J35" s="329"/>
      <c r="K35" s="330"/>
      <c r="L35" s="330"/>
    </row>
    <row r="36" spans="1:19" ht="15">
      <c r="A36" s="331"/>
      <c r="B36" s="331"/>
      <c r="C36" s="332"/>
      <c r="D36" s="966"/>
      <c r="E36" s="332"/>
      <c r="F36" s="329"/>
      <c r="G36" s="329"/>
      <c r="H36" s="966"/>
      <c r="I36" s="332"/>
      <c r="J36" s="332"/>
      <c r="K36" s="332"/>
      <c r="L36" s="332"/>
    </row>
    <row r="37" spans="1:19" ht="15" customHeight="1">
      <c r="A37" s="1493" t="s">
        <v>18</v>
      </c>
      <c r="B37" s="1493"/>
      <c r="C37" s="321"/>
      <c r="D37" s="953"/>
      <c r="E37" s="321"/>
      <c r="F37" s="333"/>
      <c r="G37" s="333"/>
      <c r="H37" s="1086" t="s">
        <v>1065</v>
      </c>
      <c r="I37" s="1086"/>
      <c r="J37" s="1086"/>
      <c r="K37" s="1086"/>
      <c r="L37" s="1086"/>
      <c r="M37" s="1086"/>
      <c r="N37" s="1086"/>
    </row>
    <row r="38" spans="1:19" ht="15" customHeight="1">
      <c r="A38" s="318"/>
      <c r="B38" s="318"/>
      <c r="C38" s="333"/>
      <c r="D38" s="303"/>
      <c r="E38" s="333"/>
      <c r="F38" s="333"/>
      <c r="G38" s="333"/>
      <c r="H38" s="1086"/>
      <c r="I38" s="1086"/>
      <c r="J38" s="1086"/>
      <c r="K38" s="1086"/>
      <c r="L38" s="1086"/>
      <c r="M38" s="1086"/>
      <c r="N38" s="1086"/>
    </row>
    <row r="39" spans="1:19" ht="15" customHeight="1">
      <c r="A39" s="318"/>
      <c r="B39" s="318"/>
      <c r="C39" s="333"/>
      <c r="D39" s="303"/>
      <c r="E39" s="333"/>
      <c r="F39" s="333"/>
      <c r="G39" s="333"/>
      <c r="H39" s="1086"/>
      <c r="I39" s="1086"/>
      <c r="J39" s="1086"/>
      <c r="K39" s="1086"/>
      <c r="L39" s="1086"/>
      <c r="M39" s="1086"/>
      <c r="N39" s="1086"/>
    </row>
    <row r="40" spans="1:19" ht="15" customHeight="1">
      <c r="A40" s="318"/>
      <c r="B40" s="319"/>
      <c r="C40" s="321"/>
      <c r="D40" s="953"/>
      <c r="E40" s="321"/>
      <c r="F40" s="333"/>
      <c r="G40" s="333"/>
      <c r="H40" s="1086"/>
      <c r="I40" s="1086"/>
      <c r="J40" s="1086"/>
      <c r="K40" s="1086"/>
      <c r="L40" s="1086"/>
      <c r="M40" s="1086"/>
      <c r="N40" s="1086"/>
    </row>
    <row r="41" spans="1:19">
      <c r="H41" s="1086"/>
      <c r="I41" s="1086"/>
      <c r="J41" s="1086"/>
      <c r="K41" s="1086"/>
      <c r="L41" s="1086"/>
      <c r="M41" s="1086"/>
      <c r="N41" s="1086"/>
    </row>
    <row r="42" spans="1:19">
      <c r="H42" s="1086"/>
      <c r="I42" s="1086"/>
      <c r="J42" s="1086"/>
      <c r="K42" s="1086"/>
      <c r="L42" s="1086"/>
      <c r="M42" s="1086"/>
      <c r="N42" s="1086"/>
    </row>
    <row r="43" spans="1:19" ht="14.25" customHeight="1">
      <c r="D43" s="963">
        <f>D32+H32</f>
        <v>30423</v>
      </c>
      <c r="H43" s="1086"/>
      <c r="I43" s="1086"/>
      <c r="J43" s="1086"/>
      <c r="K43" s="1086"/>
      <c r="L43" s="1086"/>
      <c r="M43" s="1086"/>
      <c r="N43" s="1086"/>
    </row>
    <row r="44" spans="1:19">
      <c r="H44" s="1086"/>
      <c r="I44" s="1086"/>
      <c r="J44" s="1086"/>
      <c r="K44" s="1086"/>
      <c r="L44" s="1086"/>
      <c r="M44" s="1086"/>
      <c r="N44" s="1086"/>
    </row>
  </sheetData>
  <mergeCells count="21">
    <mergeCell ref="C8:C9"/>
    <mergeCell ref="H8:H9"/>
    <mergeCell ref="G8:G9"/>
    <mergeCell ref="C7:F7"/>
    <mergeCell ref="D8:D9"/>
    <mergeCell ref="A32:B32"/>
    <mergeCell ref="A33:L33"/>
    <mergeCell ref="A37:B37"/>
    <mergeCell ref="K1:L1"/>
    <mergeCell ref="B2:J2"/>
    <mergeCell ref="B3:J3"/>
    <mergeCell ref="G7:J7"/>
    <mergeCell ref="A6:B6"/>
    <mergeCell ref="B5:L5"/>
    <mergeCell ref="L7:L9"/>
    <mergeCell ref="A7:A9"/>
    <mergeCell ref="B7:B9"/>
    <mergeCell ref="K7:K9"/>
    <mergeCell ref="E8:F8"/>
    <mergeCell ref="I8:J8"/>
    <mergeCell ref="H37:N44"/>
  </mergeCells>
  <phoneticPr fontId="0" type="noConversion"/>
  <printOptions horizontalCentered="1"/>
  <pageMargins left="0.70866141732283472" right="0.70866141732283472" top="0.23622047244094491" bottom="0" header="0.31496062992125984" footer="0.31496062992125984"/>
  <pageSetup paperSize="5" scale="89" orientation="landscape" r:id="rId1"/>
</worksheet>
</file>

<file path=xl/worksheets/sheet66.xml><?xml version="1.0" encoding="utf-8"?>
<worksheet xmlns="http://schemas.openxmlformats.org/spreadsheetml/2006/main" xmlns:r="http://schemas.openxmlformats.org/officeDocument/2006/relationships">
  <sheetPr>
    <pageSetUpPr fitToPage="1"/>
  </sheetPr>
  <dimension ref="A1:IP38"/>
  <sheetViews>
    <sheetView view="pageBreakPreview" topLeftCell="B13" zoomScale="95" zoomScaleNormal="90" zoomScaleSheetLayoutView="95" workbookViewId="0">
      <selection activeCell="R31" sqref="R31:X38"/>
    </sheetView>
  </sheetViews>
  <sheetFormatPr defaultRowHeight="12.75"/>
  <cols>
    <col min="1" max="1" width="4.7109375" style="146" customWidth="1"/>
    <col min="2" max="2" width="17.7109375" style="146" customWidth="1"/>
    <col min="3" max="3" width="17.7109375" style="146" hidden="1" customWidth="1"/>
    <col min="4" max="6" width="7.85546875" style="146" customWidth="1"/>
    <col min="7" max="7" width="9.140625" style="146" customWidth="1"/>
    <col min="8" max="8" width="7.85546875" style="146" customWidth="1"/>
    <col min="9" max="10" width="9.28515625" style="146" customWidth="1"/>
    <col min="11" max="12" width="7.85546875" style="146" customWidth="1"/>
    <col min="13" max="18" width="8" style="146" customWidth="1"/>
    <col min="19" max="19" width="10" style="146" customWidth="1"/>
    <col min="20" max="21" width="8" style="146" customWidth="1"/>
    <col min="22" max="22" width="9.85546875" style="146" customWidth="1"/>
    <col min="23" max="23" width="10.28515625" style="146" customWidth="1"/>
    <col min="24" max="24" width="8" style="146" customWidth="1"/>
    <col min="25" max="16384" width="9.140625" style="146"/>
  </cols>
  <sheetData>
    <row r="1" spans="1:250" ht="15">
      <c r="P1" s="1560" t="s">
        <v>570</v>
      </c>
      <c r="Q1" s="1560"/>
      <c r="R1" s="1560"/>
      <c r="S1" s="1560"/>
      <c r="T1" s="1560"/>
      <c r="U1" s="1560"/>
      <c r="V1" s="1560"/>
    </row>
    <row r="2" spans="1:250" ht="15.75">
      <c r="G2" s="1567" t="s">
        <v>0</v>
      </c>
      <c r="H2" s="1567"/>
      <c r="I2" s="1567"/>
      <c r="J2" s="1567"/>
      <c r="K2" s="1567"/>
      <c r="L2" s="1567"/>
      <c r="M2" s="1567"/>
      <c r="N2" s="1567"/>
      <c r="O2" s="1567"/>
      <c r="P2" s="1567"/>
      <c r="Q2" s="1567"/>
      <c r="R2" s="1567"/>
      <c r="S2" s="1567"/>
      <c r="T2" s="1567"/>
      <c r="U2" s="1567"/>
      <c r="V2" s="148"/>
    </row>
    <row r="3" spans="1:250" ht="15.75">
      <c r="G3" s="147"/>
      <c r="H3" s="147"/>
      <c r="I3" s="147"/>
      <c r="J3" s="148"/>
      <c r="K3" s="148"/>
      <c r="L3" s="148"/>
      <c r="M3" s="148"/>
      <c r="N3" s="148"/>
      <c r="O3" s="148"/>
      <c r="P3" s="148"/>
      <c r="Q3" s="148"/>
      <c r="R3" s="148"/>
      <c r="S3" s="148"/>
      <c r="T3" s="148"/>
      <c r="U3" s="148"/>
      <c r="V3" s="148"/>
    </row>
    <row r="4" spans="1:250" ht="18">
      <c r="B4" s="1561" t="s">
        <v>655</v>
      </c>
      <c r="C4" s="1561"/>
      <c r="D4" s="1561"/>
      <c r="E4" s="1561"/>
      <c r="F4" s="1561"/>
      <c r="G4" s="1561"/>
      <c r="H4" s="1561"/>
      <c r="I4" s="1561"/>
      <c r="J4" s="1561"/>
      <c r="K4" s="1561"/>
      <c r="L4" s="1561"/>
      <c r="M4" s="1561"/>
      <c r="N4" s="1561"/>
      <c r="O4" s="1561"/>
      <c r="P4" s="1561"/>
      <c r="Q4" s="1561"/>
      <c r="R4" s="1561"/>
      <c r="S4" s="1561"/>
      <c r="T4" s="1561"/>
      <c r="U4" s="1561"/>
      <c r="V4" s="1561"/>
    </row>
    <row r="6" spans="1:250" ht="15.75">
      <c r="B6" s="1562" t="s">
        <v>870</v>
      </c>
      <c r="C6" s="1562"/>
      <c r="D6" s="1562"/>
      <c r="E6" s="1562"/>
      <c r="F6" s="1562"/>
      <c r="G6" s="1562"/>
      <c r="H6" s="1562"/>
      <c r="I6" s="1562"/>
      <c r="J6" s="1562"/>
      <c r="K6" s="1562"/>
      <c r="L6" s="1562"/>
      <c r="M6" s="1562"/>
      <c r="N6" s="1562"/>
      <c r="O6" s="1562"/>
      <c r="P6" s="1562"/>
      <c r="Q6" s="1562"/>
      <c r="R6" s="1562"/>
      <c r="S6" s="1562"/>
      <c r="T6" s="1562"/>
      <c r="U6" s="1562"/>
      <c r="V6" s="1562"/>
    </row>
    <row r="8" spans="1:250">
      <c r="A8" s="1563" t="s">
        <v>872</v>
      </c>
      <c r="B8" s="1563"/>
      <c r="C8" s="278"/>
    </row>
    <row r="9" spans="1:250" ht="18">
      <c r="A9" s="149"/>
      <c r="B9" s="149"/>
      <c r="C9" s="149"/>
      <c r="W9" s="1568" t="s">
        <v>259</v>
      </c>
      <c r="X9" s="1568"/>
    </row>
    <row r="10" spans="1:250" ht="12.75" customHeight="1">
      <c r="A10" s="1569" t="s">
        <v>2</v>
      </c>
      <c r="B10" s="1569" t="s">
        <v>107</v>
      </c>
      <c r="C10" s="276"/>
      <c r="D10" s="1571" t="s">
        <v>21</v>
      </c>
      <c r="E10" s="1572"/>
      <c r="F10" s="1572"/>
      <c r="G10" s="1572"/>
      <c r="H10" s="1572"/>
      <c r="I10" s="1572"/>
      <c r="J10" s="1572"/>
      <c r="K10" s="1572"/>
      <c r="L10" s="1573"/>
      <c r="M10" s="1571" t="s">
        <v>22</v>
      </c>
      <c r="N10" s="1572"/>
      <c r="O10" s="1572"/>
      <c r="P10" s="1572"/>
      <c r="Q10" s="1572"/>
      <c r="R10" s="1572"/>
      <c r="S10" s="1572"/>
      <c r="T10" s="1572"/>
      <c r="U10" s="1573"/>
      <c r="V10" s="1574" t="s">
        <v>140</v>
      </c>
      <c r="W10" s="1575"/>
      <c r="X10" s="1576"/>
      <c r="Y10" s="151"/>
      <c r="Z10" s="151"/>
      <c r="AA10" s="151"/>
      <c r="AB10" s="151"/>
      <c r="AC10" s="151"/>
      <c r="AD10" s="152"/>
      <c r="AE10" s="153"/>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151"/>
      <c r="BL10" s="151"/>
      <c r="BM10" s="151"/>
      <c r="BN10" s="151"/>
      <c r="BO10" s="151"/>
      <c r="BP10" s="151"/>
      <c r="BQ10" s="151"/>
      <c r="BR10" s="151"/>
      <c r="BS10" s="151"/>
      <c r="BT10" s="151"/>
      <c r="BU10" s="151"/>
      <c r="BV10" s="151"/>
      <c r="BW10" s="151"/>
      <c r="BX10" s="151"/>
      <c r="BY10" s="151"/>
      <c r="BZ10" s="151"/>
      <c r="CA10" s="151"/>
      <c r="CB10" s="151"/>
      <c r="CC10" s="151"/>
      <c r="CD10" s="151"/>
      <c r="CE10" s="151"/>
      <c r="CF10" s="151"/>
      <c r="CG10" s="151"/>
      <c r="CH10" s="151"/>
      <c r="CI10" s="151"/>
      <c r="CJ10" s="151"/>
      <c r="CK10" s="151"/>
      <c r="CL10" s="151"/>
      <c r="CM10" s="151"/>
      <c r="CN10" s="151"/>
      <c r="CO10" s="151"/>
      <c r="CP10" s="151"/>
      <c r="CQ10" s="151"/>
      <c r="CR10" s="151"/>
      <c r="CS10" s="151"/>
      <c r="CT10" s="151"/>
      <c r="CU10" s="151"/>
      <c r="CV10" s="151"/>
      <c r="CW10" s="151"/>
      <c r="CX10" s="151"/>
      <c r="CY10" s="151"/>
      <c r="CZ10" s="151"/>
      <c r="DA10" s="151"/>
      <c r="DB10" s="151"/>
      <c r="DC10" s="151"/>
      <c r="DD10" s="151"/>
      <c r="DE10" s="151"/>
      <c r="DF10" s="151"/>
      <c r="DG10" s="151"/>
      <c r="DH10" s="151"/>
      <c r="DI10" s="151"/>
      <c r="DJ10" s="151"/>
      <c r="DK10" s="151"/>
      <c r="DL10" s="151"/>
      <c r="DM10" s="151"/>
      <c r="DN10" s="151"/>
      <c r="DO10" s="151"/>
      <c r="DP10" s="151"/>
      <c r="DQ10" s="151"/>
      <c r="DR10" s="151"/>
      <c r="DS10" s="151"/>
      <c r="DT10" s="151"/>
      <c r="DU10" s="151"/>
      <c r="DV10" s="151"/>
      <c r="DW10" s="151"/>
      <c r="DX10" s="151"/>
      <c r="DY10" s="151"/>
      <c r="DZ10" s="151"/>
      <c r="EA10" s="151"/>
      <c r="EB10" s="151"/>
      <c r="EC10" s="151"/>
      <c r="ED10" s="151"/>
      <c r="EE10" s="151"/>
      <c r="EF10" s="151"/>
      <c r="EG10" s="151"/>
      <c r="EH10" s="151"/>
      <c r="EI10" s="151"/>
      <c r="EJ10" s="151"/>
      <c r="EK10" s="151"/>
      <c r="EL10" s="151"/>
      <c r="EM10" s="151"/>
      <c r="EN10" s="151"/>
      <c r="EO10" s="151"/>
      <c r="EP10" s="151"/>
      <c r="EQ10" s="151"/>
      <c r="ER10" s="151"/>
      <c r="ES10" s="151"/>
      <c r="ET10" s="151"/>
      <c r="EU10" s="151"/>
      <c r="EV10" s="151"/>
      <c r="EW10" s="151"/>
      <c r="EX10" s="151"/>
      <c r="EY10" s="151"/>
      <c r="EZ10" s="151"/>
      <c r="FA10" s="151"/>
      <c r="FB10" s="151"/>
      <c r="FC10" s="151"/>
      <c r="FD10" s="151"/>
      <c r="FE10" s="151"/>
      <c r="FF10" s="151"/>
      <c r="FG10" s="151"/>
      <c r="FH10" s="151"/>
      <c r="FI10" s="151"/>
      <c r="FJ10" s="151"/>
      <c r="FK10" s="151"/>
      <c r="FL10" s="151"/>
      <c r="FM10" s="151"/>
      <c r="FN10" s="151"/>
      <c r="FO10" s="151"/>
      <c r="FP10" s="151"/>
      <c r="FQ10" s="151"/>
      <c r="FR10" s="151"/>
      <c r="FS10" s="151"/>
      <c r="FT10" s="151"/>
      <c r="FU10" s="151"/>
      <c r="FV10" s="151"/>
      <c r="FW10" s="151"/>
      <c r="FX10" s="151"/>
      <c r="FY10" s="151"/>
      <c r="FZ10" s="151"/>
      <c r="GA10" s="151"/>
      <c r="GB10" s="151"/>
      <c r="GC10" s="151"/>
      <c r="GD10" s="151"/>
      <c r="GE10" s="151"/>
      <c r="GF10" s="151"/>
      <c r="GG10" s="151"/>
      <c r="GH10" s="151"/>
      <c r="GI10" s="151"/>
      <c r="GJ10" s="151"/>
      <c r="GK10" s="151"/>
      <c r="GL10" s="151"/>
      <c r="GM10" s="151"/>
      <c r="GN10" s="151"/>
      <c r="GO10" s="151"/>
      <c r="GP10" s="151"/>
      <c r="GQ10" s="151"/>
      <c r="GR10" s="151"/>
      <c r="GS10" s="151"/>
      <c r="GT10" s="151"/>
      <c r="GU10" s="151"/>
      <c r="GV10" s="151"/>
      <c r="GW10" s="151"/>
      <c r="GX10" s="151"/>
      <c r="GY10" s="151"/>
      <c r="GZ10" s="151"/>
      <c r="HA10" s="151"/>
      <c r="HB10" s="151"/>
      <c r="HC10" s="151"/>
      <c r="HD10" s="151"/>
      <c r="HE10" s="151"/>
      <c r="HF10" s="151"/>
      <c r="HG10" s="151"/>
      <c r="HH10" s="151"/>
      <c r="HI10" s="151"/>
      <c r="HJ10" s="151"/>
      <c r="HK10" s="151"/>
      <c r="HL10" s="151"/>
      <c r="HM10" s="151"/>
      <c r="HN10" s="151"/>
      <c r="HO10" s="151"/>
      <c r="HP10" s="151"/>
      <c r="HQ10" s="151"/>
      <c r="HR10" s="151"/>
      <c r="HS10" s="151"/>
      <c r="HT10" s="151"/>
      <c r="HU10" s="151"/>
      <c r="HV10" s="151"/>
      <c r="HW10" s="151"/>
      <c r="HX10" s="151"/>
      <c r="HY10" s="151"/>
      <c r="HZ10" s="151"/>
      <c r="IA10" s="151"/>
      <c r="IB10" s="151"/>
      <c r="IC10" s="151"/>
      <c r="ID10" s="151"/>
      <c r="IE10" s="151"/>
      <c r="IF10" s="151"/>
      <c r="IG10" s="151"/>
      <c r="IH10" s="151"/>
      <c r="II10" s="151"/>
      <c r="IJ10" s="151"/>
      <c r="IK10" s="151"/>
      <c r="IL10" s="151"/>
      <c r="IM10" s="151"/>
      <c r="IN10" s="151"/>
      <c r="IO10" s="151"/>
      <c r="IP10" s="151"/>
    </row>
    <row r="11" spans="1:250" ht="12.75" customHeight="1">
      <c r="A11" s="1570"/>
      <c r="B11" s="1570"/>
      <c r="C11" s="277"/>
      <c r="D11" s="1564" t="s">
        <v>174</v>
      </c>
      <c r="E11" s="1565"/>
      <c r="F11" s="1566"/>
      <c r="G11" s="1564" t="s">
        <v>175</v>
      </c>
      <c r="H11" s="1565"/>
      <c r="I11" s="1566"/>
      <c r="J11" s="1564" t="s">
        <v>15</v>
      </c>
      <c r="K11" s="1565"/>
      <c r="L11" s="1566"/>
      <c r="M11" s="1564" t="s">
        <v>174</v>
      </c>
      <c r="N11" s="1565"/>
      <c r="O11" s="1566"/>
      <c r="P11" s="1564" t="s">
        <v>175</v>
      </c>
      <c r="Q11" s="1565"/>
      <c r="R11" s="1566"/>
      <c r="S11" s="1564" t="s">
        <v>15</v>
      </c>
      <c r="T11" s="1565"/>
      <c r="U11" s="1566"/>
      <c r="V11" s="1577"/>
      <c r="W11" s="1578"/>
      <c r="X11" s="1579"/>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1"/>
      <c r="IL11" s="151"/>
      <c r="IM11" s="151"/>
      <c r="IN11" s="151"/>
      <c r="IO11" s="151"/>
      <c r="IP11" s="151"/>
    </row>
    <row r="12" spans="1:250">
      <c r="A12" s="150"/>
      <c r="B12" s="150"/>
      <c r="C12" s="275"/>
      <c r="D12" s="154" t="s">
        <v>260</v>
      </c>
      <c r="E12" s="155" t="s">
        <v>40</v>
      </c>
      <c r="F12" s="156" t="s">
        <v>41</v>
      </c>
      <c r="G12" s="154" t="s">
        <v>260</v>
      </c>
      <c r="H12" s="155" t="s">
        <v>40</v>
      </c>
      <c r="I12" s="156" t="s">
        <v>41</v>
      </c>
      <c r="J12" s="154" t="s">
        <v>260</v>
      </c>
      <c r="K12" s="155" t="s">
        <v>40</v>
      </c>
      <c r="L12" s="156" t="s">
        <v>41</v>
      </c>
      <c r="M12" s="154" t="s">
        <v>260</v>
      </c>
      <c r="N12" s="155" t="s">
        <v>40</v>
      </c>
      <c r="O12" s="156" t="s">
        <v>41</v>
      </c>
      <c r="P12" s="154" t="s">
        <v>260</v>
      </c>
      <c r="Q12" s="155" t="s">
        <v>40</v>
      </c>
      <c r="R12" s="156" t="s">
        <v>41</v>
      </c>
      <c r="S12" s="154" t="s">
        <v>260</v>
      </c>
      <c r="T12" s="155" t="s">
        <v>40</v>
      </c>
      <c r="U12" s="156" t="s">
        <v>41</v>
      </c>
      <c r="V12" s="150" t="s">
        <v>260</v>
      </c>
      <c r="W12" s="150" t="s">
        <v>40</v>
      </c>
      <c r="X12" s="150" t="s">
        <v>41</v>
      </c>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151"/>
      <c r="BK12" s="151"/>
      <c r="BL12" s="151"/>
      <c r="BM12" s="151"/>
      <c r="BN12" s="151"/>
      <c r="BO12" s="151"/>
      <c r="BP12" s="151"/>
      <c r="BQ12" s="151"/>
      <c r="BR12" s="151"/>
      <c r="BS12" s="151"/>
      <c r="BT12" s="151"/>
      <c r="BU12" s="151"/>
      <c r="BV12" s="151"/>
      <c r="BW12" s="151"/>
      <c r="BX12" s="151"/>
      <c r="BY12" s="151"/>
      <c r="BZ12" s="151"/>
      <c r="CA12" s="151"/>
      <c r="CB12" s="151"/>
      <c r="CC12" s="151"/>
      <c r="CD12" s="151"/>
      <c r="CE12" s="151"/>
      <c r="CF12" s="151"/>
      <c r="CG12" s="151"/>
      <c r="CH12" s="151"/>
      <c r="CI12" s="151"/>
      <c r="CJ12" s="151"/>
      <c r="CK12" s="151"/>
      <c r="CL12" s="151"/>
      <c r="CM12" s="151"/>
      <c r="CN12" s="151"/>
      <c r="CO12" s="151"/>
      <c r="CP12" s="151"/>
      <c r="CQ12" s="151"/>
      <c r="CR12" s="151"/>
      <c r="CS12" s="151"/>
      <c r="CT12" s="151"/>
      <c r="CU12" s="151"/>
      <c r="CV12" s="151"/>
      <c r="CW12" s="151"/>
      <c r="CX12" s="151"/>
      <c r="CY12" s="151"/>
      <c r="CZ12" s="151"/>
      <c r="DA12" s="151"/>
      <c r="DB12" s="151"/>
      <c r="DC12" s="151"/>
      <c r="DD12" s="151"/>
      <c r="DE12" s="151"/>
      <c r="DF12" s="151"/>
      <c r="DG12" s="151"/>
      <c r="DH12" s="151"/>
      <c r="DI12" s="151"/>
      <c r="DJ12" s="151"/>
      <c r="DK12" s="151"/>
      <c r="DL12" s="151"/>
      <c r="DM12" s="151"/>
      <c r="DN12" s="151"/>
      <c r="DO12" s="151"/>
      <c r="DP12" s="151"/>
      <c r="DQ12" s="151"/>
      <c r="DR12" s="151"/>
      <c r="DS12" s="151"/>
      <c r="DT12" s="151"/>
      <c r="DU12" s="151"/>
      <c r="DV12" s="151"/>
      <c r="DW12" s="151"/>
      <c r="DX12" s="151"/>
      <c r="DY12" s="151"/>
      <c r="DZ12" s="151"/>
      <c r="EA12" s="151"/>
      <c r="EB12" s="151"/>
      <c r="EC12" s="151"/>
      <c r="ED12" s="151"/>
      <c r="EE12" s="151"/>
      <c r="EF12" s="151"/>
      <c r="EG12" s="151"/>
      <c r="EH12" s="151"/>
      <c r="EI12" s="151"/>
      <c r="EJ12" s="151"/>
      <c r="EK12" s="151"/>
      <c r="EL12" s="151"/>
      <c r="EM12" s="151"/>
      <c r="EN12" s="151"/>
      <c r="EO12" s="151"/>
      <c r="EP12" s="151"/>
      <c r="EQ12" s="151"/>
      <c r="ER12" s="151"/>
      <c r="ES12" s="151"/>
      <c r="ET12" s="151"/>
      <c r="EU12" s="151"/>
      <c r="EV12" s="151"/>
      <c r="EW12" s="151"/>
      <c r="EX12" s="151"/>
      <c r="EY12" s="151"/>
      <c r="EZ12" s="151"/>
      <c r="FA12" s="151"/>
      <c r="FB12" s="151"/>
      <c r="FC12" s="151"/>
      <c r="FD12" s="151"/>
      <c r="FE12" s="151"/>
      <c r="FF12" s="151"/>
      <c r="FG12" s="151"/>
      <c r="FH12" s="151"/>
      <c r="FI12" s="151"/>
      <c r="FJ12" s="151"/>
      <c r="FK12" s="151"/>
      <c r="FL12" s="151"/>
      <c r="FM12" s="151"/>
      <c r="FN12" s="151"/>
      <c r="FO12" s="151"/>
      <c r="FP12" s="151"/>
      <c r="FQ12" s="151"/>
      <c r="FR12" s="151"/>
      <c r="FS12" s="151"/>
      <c r="FT12" s="151"/>
      <c r="FU12" s="151"/>
      <c r="FV12" s="151"/>
      <c r="FW12" s="151"/>
      <c r="FX12" s="151"/>
      <c r="FY12" s="151"/>
      <c r="FZ12" s="151"/>
      <c r="GA12" s="151"/>
      <c r="GB12" s="151"/>
      <c r="GC12" s="151"/>
      <c r="GD12" s="151"/>
      <c r="GE12" s="151"/>
      <c r="GF12" s="151"/>
      <c r="GG12" s="151"/>
      <c r="GH12" s="151"/>
      <c r="GI12" s="151"/>
      <c r="GJ12" s="151"/>
      <c r="GK12" s="151"/>
      <c r="GL12" s="151"/>
      <c r="GM12" s="151"/>
      <c r="GN12" s="151"/>
      <c r="GO12" s="151"/>
      <c r="GP12" s="151"/>
      <c r="GQ12" s="151"/>
      <c r="GR12" s="151"/>
      <c r="GS12" s="151"/>
      <c r="GT12" s="151"/>
      <c r="GU12" s="151"/>
      <c r="GV12" s="151"/>
      <c r="GW12" s="151"/>
      <c r="GX12" s="151"/>
      <c r="GY12" s="151"/>
      <c r="GZ12" s="151"/>
      <c r="HA12" s="151"/>
      <c r="HB12" s="151"/>
      <c r="HC12" s="151"/>
      <c r="HD12" s="151"/>
      <c r="HE12" s="151"/>
      <c r="HF12" s="151"/>
      <c r="HG12" s="151"/>
      <c r="HH12" s="151"/>
      <c r="HI12" s="151"/>
      <c r="HJ12" s="151"/>
      <c r="HK12" s="151"/>
      <c r="HL12" s="151"/>
      <c r="HM12" s="151"/>
      <c r="HN12" s="151"/>
      <c r="HO12" s="151"/>
      <c r="HP12" s="151"/>
      <c r="HQ12" s="151"/>
      <c r="HR12" s="151"/>
      <c r="HS12" s="151"/>
      <c r="HT12" s="151"/>
      <c r="HU12" s="151"/>
      <c r="HV12" s="151"/>
      <c r="HW12" s="151"/>
      <c r="HX12" s="151"/>
      <c r="HY12" s="151"/>
      <c r="HZ12" s="151"/>
      <c r="IA12" s="151"/>
      <c r="IB12" s="151"/>
      <c r="IC12" s="151"/>
      <c r="ID12" s="151"/>
      <c r="IE12" s="151"/>
      <c r="IF12" s="151"/>
      <c r="IG12" s="151"/>
      <c r="IH12" s="151"/>
      <c r="II12" s="151"/>
      <c r="IJ12" s="151"/>
      <c r="IK12" s="151"/>
      <c r="IL12" s="151"/>
      <c r="IM12" s="151"/>
      <c r="IN12" s="151"/>
      <c r="IO12" s="151"/>
      <c r="IP12" s="151"/>
    </row>
    <row r="13" spans="1:250">
      <c r="A13" s="150">
        <v>1</v>
      </c>
      <c r="B13" s="150">
        <v>2</v>
      </c>
      <c r="C13" s="150"/>
      <c r="D13" s="150">
        <v>3</v>
      </c>
      <c r="E13" s="150">
        <v>4</v>
      </c>
      <c r="F13" s="150">
        <v>5</v>
      </c>
      <c r="G13" s="150">
        <v>7</v>
      </c>
      <c r="H13" s="150">
        <v>8</v>
      </c>
      <c r="I13" s="150">
        <v>9</v>
      </c>
      <c r="J13" s="150">
        <v>11</v>
      </c>
      <c r="K13" s="150">
        <v>12</v>
      </c>
      <c r="L13" s="150">
        <v>13</v>
      </c>
      <c r="M13" s="150">
        <v>15</v>
      </c>
      <c r="N13" s="150">
        <v>16</v>
      </c>
      <c r="O13" s="150">
        <v>17</v>
      </c>
      <c r="P13" s="150">
        <v>19</v>
      </c>
      <c r="Q13" s="150">
        <v>20</v>
      </c>
      <c r="R13" s="150">
        <v>21</v>
      </c>
      <c r="S13" s="150">
        <v>23</v>
      </c>
      <c r="T13" s="150">
        <v>24</v>
      </c>
      <c r="U13" s="150">
        <v>25</v>
      </c>
      <c r="V13" s="150">
        <v>27</v>
      </c>
      <c r="W13" s="150">
        <v>28</v>
      </c>
      <c r="X13" s="150">
        <v>29</v>
      </c>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57"/>
      <c r="CF13" s="157"/>
      <c r="CG13" s="157"/>
      <c r="CH13" s="157"/>
      <c r="CI13" s="157"/>
      <c r="CJ13" s="157"/>
      <c r="CK13" s="157"/>
      <c r="CL13" s="157"/>
      <c r="CM13" s="157"/>
      <c r="CN13" s="157"/>
      <c r="CO13" s="157"/>
      <c r="CP13" s="157"/>
      <c r="CQ13" s="157"/>
      <c r="CR13" s="157"/>
      <c r="CS13" s="157"/>
      <c r="CT13" s="157"/>
      <c r="CU13" s="157"/>
      <c r="CV13" s="157"/>
      <c r="CW13" s="157"/>
      <c r="CX13" s="157"/>
      <c r="CY13" s="157"/>
      <c r="CZ13" s="157"/>
      <c r="DA13" s="157"/>
      <c r="DB13" s="157"/>
      <c r="DC13" s="157"/>
      <c r="DD13" s="157"/>
      <c r="DE13" s="157"/>
      <c r="DF13" s="157"/>
      <c r="DG13" s="157"/>
      <c r="DH13" s="157"/>
      <c r="DI13" s="157"/>
      <c r="DJ13" s="157"/>
      <c r="DK13" s="157"/>
      <c r="DL13" s="157"/>
      <c r="DM13" s="157"/>
      <c r="DN13" s="157"/>
      <c r="DO13" s="157"/>
      <c r="DP13" s="157"/>
      <c r="DQ13" s="157"/>
      <c r="DR13" s="157"/>
      <c r="DS13" s="157"/>
      <c r="DT13" s="157"/>
      <c r="DU13" s="157"/>
      <c r="DV13" s="157"/>
      <c r="DW13" s="157"/>
      <c r="DX13" s="157"/>
      <c r="DY13" s="157"/>
      <c r="DZ13" s="157"/>
      <c r="EA13" s="157"/>
      <c r="EB13" s="157"/>
      <c r="EC13" s="157"/>
      <c r="ED13" s="157"/>
      <c r="EE13" s="157"/>
      <c r="EF13" s="157"/>
      <c r="EG13" s="157"/>
      <c r="EH13" s="157"/>
      <c r="EI13" s="157"/>
      <c r="EJ13" s="157"/>
      <c r="EK13" s="157"/>
      <c r="EL13" s="157"/>
      <c r="EM13" s="157"/>
      <c r="EN13" s="157"/>
      <c r="EO13" s="157"/>
      <c r="EP13" s="157"/>
      <c r="EQ13" s="157"/>
      <c r="ER13" s="157"/>
      <c r="ES13" s="157"/>
      <c r="ET13" s="157"/>
      <c r="EU13" s="157"/>
      <c r="EV13" s="157"/>
      <c r="EW13" s="157"/>
      <c r="EX13" s="157"/>
      <c r="EY13" s="157"/>
      <c r="EZ13" s="157"/>
      <c r="FA13" s="157"/>
      <c r="FB13" s="157"/>
      <c r="FC13" s="157"/>
      <c r="FD13" s="157"/>
      <c r="FE13" s="157"/>
      <c r="FF13" s="157"/>
      <c r="FG13" s="157"/>
      <c r="FH13" s="157"/>
      <c r="FI13" s="157"/>
      <c r="FJ13" s="157"/>
      <c r="FK13" s="157"/>
      <c r="FL13" s="157"/>
      <c r="FM13" s="157"/>
      <c r="FN13" s="157"/>
      <c r="FO13" s="157"/>
      <c r="FP13" s="157"/>
      <c r="FQ13" s="157"/>
      <c r="FR13" s="157"/>
      <c r="FS13" s="157"/>
      <c r="FT13" s="157"/>
      <c r="FU13" s="157"/>
      <c r="FV13" s="157"/>
      <c r="FW13" s="157"/>
      <c r="FX13" s="157"/>
      <c r="FY13" s="157"/>
      <c r="FZ13" s="157"/>
      <c r="GA13" s="157"/>
      <c r="GB13" s="157"/>
      <c r="GC13" s="157"/>
      <c r="GD13" s="157"/>
      <c r="GE13" s="157"/>
      <c r="GF13" s="157"/>
      <c r="GG13" s="157"/>
      <c r="GH13" s="157"/>
      <c r="GI13" s="157"/>
      <c r="GJ13" s="157"/>
      <c r="GK13" s="157"/>
      <c r="GL13" s="157"/>
      <c r="GM13" s="157"/>
      <c r="GN13" s="157"/>
      <c r="GO13" s="157"/>
      <c r="GP13" s="157"/>
      <c r="GQ13" s="157"/>
      <c r="GR13" s="157"/>
      <c r="GS13" s="157"/>
      <c r="GT13" s="157"/>
      <c r="GU13" s="157"/>
      <c r="GV13" s="157"/>
      <c r="GW13" s="157"/>
      <c r="GX13" s="157"/>
      <c r="GY13" s="157"/>
      <c r="GZ13" s="157"/>
      <c r="HA13" s="157"/>
      <c r="HB13" s="157"/>
      <c r="HC13" s="157"/>
      <c r="HD13" s="157"/>
      <c r="HE13" s="157"/>
      <c r="HF13" s="157"/>
      <c r="HG13" s="157"/>
      <c r="HH13" s="157"/>
      <c r="HI13" s="157"/>
      <c r="HJ13" s="157"/>
      <c r="HK13" s="157"/>
      <c r="HL13" s="157"/>
      <c r="HM13" s="157"/>
      <c r="HN13" s="157"/>
      <c r="HO13" s="157"/>
      <c r="HP13" s="157"/>
      <c r="HQ13" s="157"/>
      <c r="HR13" s="157"/>
      <c r="HS13" s="157"/>
      <c r="HT13" s="157"/>
      <c r="HU13" s="157"/>
      <c r="HV13" s="157"/>
      <c r="HW13" s="157"/>
      <c r="HX13" s="157"/>
      <c r="HY13" s="157"/>
      <c r="HZ13" s="157"/>
      <c r="IA13" s="157"/>
      <c r="IB13" s="157"/>
      <c r="IC13" s="157"/>
      <c r="ID13" s="157"/>
      <c r="IE13" s="157"/>
      <c r="IF13" s="157"/>
      <c r="IG13" s="157"/>
      <c r="IH13" s="157"/>
      <c r="II13" s="157"/>
      <c r="IJ13" s="157"/>
      <c r="IK13" s="157"/>
      <c r="IL13" s="157"/>
      <c r="IM13" s="157"/>
      <c r="IN13" s="157"/>
      <c r="IO13" s="157"/>
      <c r="IP13" s="157"/>
    </row>
    <row r="14" spans="1:250" ht="12.75" customHeight="1">
      <c r="A14" s="1558" t="s">
        <v>252</v>
      </c>
      <c r="B14" s="1559"/>
      <c r="C14" s="274"/>
      <c r="D14" s="150"/>
      <c r="E14" s="150"/>
      <c r="F14" s="150"/>
      <c r="G14" s="150"/>
      <c r="H14" s="150"/>
      <c r="I14" s="150"/>
      <c r="J14" s="150"/>
      <c r="K14" s="150"/>
      <c r="L14" s="150"/>
      <c r="M14" s="150"/>
      <c r="N14" s="150"/>
      <c r="O14" s="150"/>
      <c r="P14" s="150"/>
      <c r="Q14" s="150"/>
      <c r="R14" s="150"/>
      <c r="S14" s="150"/>
      <c r="T14" s="150"/>
      <c r="U14" s="150"/>
      <c r="V14" s="158"/>
      <c r="W14" s="159"/>
      <c r="X14" s="159"/>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7"/>
      <c r="CR14" s="157"/>
      <c r="CS14" s="157"/>
      <c r="CT14" s="157"/>
      <c r="CU14" s="157"/>
      <c r="CV14" s="157"/>
      <c r="CW14" s="157"/>
      <c r="CX14" s="157"/>
      <c r="CY14" s="157"/>
      <c r="CZ14" s="157"/>
      <c r="DA14" s="157"/>
      <c r="DB14" s="157"/>
      <c r="DC14" s="157"/>
      <c r="DD14" s="157"/>
      <c r="DE14" s="157"/>
      <c r="DF14" s="157"/>
      <c r="DG14" s="157"/>
      <c r="DH14" s="157"/>
      <c r="DI14" s="157"/>
      <c r="DJ14" s="157"/>
      <c r="DK14" s="157"/>
      <c r="DL14" s="157"/>
      <c r="DM14" s="157"/>
      <c r="DN14" s="157"/>
      <c r="DO14" s="157"/>
      <c r="DP14" s="157"/>
      <c r="DQ14" s="157"/>
      <c r="DR14" s="157"/>
      <c r="DS14" s="157"/>
      <c r="DT14" s="157"/>
      <c r="DU14" s="157"/>
      <c r="DV14" s="157"/>
      <c r="DW14" s="157"/>
      <c r="DX14" s="157"/>
      <c r="DY14" s="157"/>
      <c r="DZ14" s="157"/>
      <c r="EA14" s="157"/>
      <c r="EB14" s="157"/>
      <c r="EC14" s="157"/>
      <c r="ED14" s="157"/>
      <c r="EE14" s="157"/>
      <c r="EF14" s="157"/>
      <c r="EG14" s="157"/>
      <c r="EH14" s="157"/>
      <c r="EI14" s="157"/>
      <c r="EJ14" s="157"/>
      <c r="EK14" s="157"/>
      <c r="EL14" s="157"/>
      <c r="EM14" s="157"/>
      <c r="EN14" s="157"/>
      <c r="EO14" s="157"/>
      <c r="EP14" s="157"/>
      <c r="EQ14" s="157"/>
      <c r="ER14" s="157"/>
      <c r="ES14" s="157"/>
      <c r="ET14" s="157"/>
      <c r="EU14" s="157"/>
      <c r="EV14" s="157"/>
      <c r="EW14" s="157"/>
      <c r="EX14" s="157"/>
      <c r="EY14" s="157"/>
      <c r="EZ14" s="157"/>
      <c r="FA14" s="157"/>
      <c r="FB14" s="157"/>
      <c r="FC14" s="157"/>
      <c r="FD14" s="157"/>
      <c r="FE14" s="157"/>
      <c r="FF14" s="157"/>
      <c r="FG14" s="157"/>
      <c r="FH14" s="157"/>
      <c r="FI14" s="157"/>
      <c r="FJ14" s="157"/>
      <c r="FK14" s="157"/>
      <c r="FL14" s="157"/>
      <c r="FM14" s="157"/>
      <c r="FN14" s="157"/>
      <c r="FO14" s="157"/>
      <c r="FP14" s="157"/>
      <c r="FQ14" s="157"/>
      <c r="FR14" s="157"/>
      <c r="FS14" s="157"/>
      <c r="FT14" s="157"/>
      <c r="FU14" s="157"/>
      <c r="FV14" s="157"/>
      <c r="FW14" s="157"/>
      <c r="FX14" s="157"/>
      <c r="FY14" s="157"/>
      <c r="FZ14" s="157"/>
      <c r="GA14" s="157"/>
      <c r="GB14" s="157"/>
      <c r="GC14" s="157"/>
      <c r="GD14" s="157"/>
      <c r="GE14" s="157"/>
      <c r="GF14" s="157"/>
      <c r="GG14" s="157"/>
      <c r="GH14" s="157"/>
      <c r="GI14" s="157"/>
      <c r="GJ14" s="157"/>
      <c r="GK14" s="157"/>
      <c r="GL14" s="157"/>
      <c r="GM14" s="157"/>
      <c r="GN14" s="157"/>
      <c r="GO14" s="157"/>
      <c r="GP14" s="157"/>
      <c r="GQ14" s="157"/>
      <c r="GR14" s="157"/>
      <c r="GS14" s="157"/>
      <c r="GT14" s="157"/>
      <c r="GU14" s="157"/>
      <c r="GV14" s="157"/>
      <c r="GW14" s="157"/>
      <c r="GX14" s="157"/>
      <c r="GY14" s="157"/>
      <c r="GZ14" s="157"/>
      <c r="HA14" s="157"/>
      <c r="HB14" s="157"/>
      <c r="HC14" s="157"/>
      <c r="HD14" s="157"/>
      <c r="HE14" s="157"/>
      <c r="HF14" s="157"/>
      <c r="HG14" s="157"/>
      <c r="HH14" s="157"/>
      <c r="HI14" s="157"/>
      <c r="HJ14" s="157"/>
      <c r="HK14" s="157"/>
      <c r="HL14" s="157"/>
      <c r="HM14" s="157"/>
      <c r="HN14" s="157"/>
      <c r="HO14" s="157"/>
      <c r="HP14" s="157"/>
      <c r="HQ14" s="157"/>
      <c r="HR14" s="157"/>
      <c r="HS14" s="157"/>
      <c r="HT14" s="157"/>
      <c r="HU14" s="157"/>
      <c r="HV14" s="157"/>
      <c r="HW14" s="157"/>
      <c r="HX14" s="157"/>
      <c r="HY14" s="157"/>
      <c r="HZ14" s="157"/>
      <c r="IA14" s="157"/>
      <c r="IB14" s="157"/>
      <c r="IC14" s="157"/>
      <c r="ID14" s="157"/>
      <c r="IE14" s="157"/>
      <c r="IF14" s="157"/>
      <c r="IG14" s="157"/>
      <c r="IH14" s="157"/>
      <c r="II14" s="157"/>
      <c r="IJ14" s="157"/>
      <c r="IK14" s="157"/>
      <c r="IL14" s="157"/>
      <c r="IM14" s="157"/>
      <c r="IN14" s="157"/>
      <c r="IO14" s="157"/>
      <c r="IP14" s="157"/>
    </row>
    <row r="15" spans="1:250" ht="21" customHeight="1">
      <c r="A15" s="160">
        <v>1</v>
      </c>
      <c r="B15" s="161" t="s">
        <v>125</v>
      </c>
      <c r="C15" s="161">
        <v>602.75</v>
      </c>
      <c r="D15" s="591">
        <v>355.27199999999993</v>
      </c>
      <c r="E15" s="591">
        <v>236.84800000000001</v>
      </c>
      <c r="F15" s="591">
        <v>0</v>
      </c>
      <c r="G15" s="591">
        <v>0</v>
      </c>
      <c r="H15" s="591">
        <v>0</v>
      </c>
      <c r="I15" s="591">
        <v>0</v>
      </c>
      <c r="J15" s="583">
        <f t="shared" ref="J15" si="0">D15+G15</f>
        <v>355.27199999999993</v>
      </c>
      <c r="K15" s="583">
        <f t="shared" ref="K15" si="1">E15+H15</f>
        <v>236.84800000000001</v>
      </c>
      <c r="L15" s="583">
        <f t="shared" ref="L15" si="2">F15+I15</f>
        <v>0</v>
      </c>
      <c r="M15" s="591">
        <v>275.27400000000006</v>
      </c>
      <c r="N15" s="591">
        <v>183.51599999999999</v>
      </c>
      <c r="O15" s="591">
        <v>0</v>
      </c>
      <c r="P15" s="591">
        <v>0</v>
      </c>
      <c r="Q15" s="591">
        <v>0</v>
      </c>
      <c r="R15" s="591">
        <v>0</v>
      </c>
      <c r="S15" s="585">
        <f t="shared" ref="S15" si="3">M15+P15</f>
        <v>275.27400000000006</v>
      </c>
      <c r="T15" s="585">
        <f t="shared" ref="T15" si="4">N15+Q15</f>
        <v>183.51599999999999</v>
      </c>
      <c r="U15" s="585">
        <f t="shared" ref="U15" si="5">O15+R15</f>
        <v>0</v>
      </c>
      <c r="V15" s="585">
        <f t="shared" ref="V15:X20" si="6">S15+J15</f>
        <v>630.54600000000005</v>
      </c>
      <c r="W15" s="585">
        <f t="shared" si="6"/>
        <v>420.36400000000003</v>
      </c>
      <c r="X15" s="585">
        <f t="shared" si="6"/>
        <v>0</v>
      </c>
    </row>
    <row r="16" spans="1:250" ht="20.25" customHeight="1">
      <c r="A16" s="160">
        <v>2</v>
      </c>
      <c r="B16" s="162" t="s">
        <v>496</v>
      </c>
      <c r="C16" s="162"/>
      <c r="D16" s="591">
        <v>3436.6950076799994</v>
      </c>
      <c r="E16" s="591">
        <v>2291.1300051199996</v>
      </c>
      <c r="F16" s="591">
        <v>0</v>
      </c>
      <c r="G16" s="591">
        <v>2286.5107913999996</v>
      </c>
      <c r="H16" s="591">
        <v>1524.3405275999999</v>
      </c>
      <c r="I16" s="591">
        <v>0</v>
      </c>
      <c r="J16" s="583">
        <f t="shared" ref="J16" si="7">D16+G16</f>
        <v>5723.2057990799985</v>
      </c>
      <c r="K16" s="583">
        <f t="shared" ref="K16" si="8">E16+H16</f>
        <v>3815.4705327199995</v>
      </c>
      <c r="L16" s="583">
        <f t="shared" ref="L16" si="9">F16+I16</f>
        <v>0</v>
      </c>
      <c r="M16" s="591">
        <v>3555.4094886000003</v>
      </c>
      <c r="N16" s="591">
        <v>2370.2729924</v>
      </c>
      <c r="O16" s="591">
        <v>0</v>
      </c>
      <c r="P16" s="591">
        <v>2367.0789101999999</v>
      </c>
      <c r="Q16" s="591">
        <v>1578.0526068000004</v>
      </c>
      <c r="R16" s="591">
        <v>0</v>
      </c>
      <c r="S16" s="585">
        <f t="shared" ref="S16" si="10">M16+P16</f>
        <v>5922.4883988000001</v>
      </c>
      <c r="T16" s="585">
        <f t="shared" ref="T16" si="11">N16+Q16</f>
        <v>3948.3255992000004</v>
      </c>
      <c r="U16" s="585">
        <f t="shared" ref="U16" si="12">O16+R16</f>
        <v>0</v>
      </c>
      <c r="V16" s="585">
        <f t="shared" si="6"/>
        <v>11645.694197879999</v>
      </c>
      <c r="W16" s="585">
        <f t="shared" si="6"/>
        <v>7763.7961319200003</v>
      </c>
      <c r="X16" s="585">
        <f t="shared" si="6"/>
        <v>0</v>
      </c>
    </row>
    <row r="17" spans="1:24" ht="25.5">
      <c r="A17" s="160">
        <v>3</v>
      </c>
      <c r="B17" s="162" t="s">
        <v>129</v>
      </c>
      <c r="C17" s="162"/>
      <c r="D17" s="591">
        <v>807.80399999999986</v>
      </c>
      <c r="E17" s="591">
        <v>538.53599999999994</v>
      </c>
      <c r="F17" s="591">
        <v>0</v>
      </c>
      <c r="G17" s="591">
        <v>2558.0460000000003</v>
      </c>
      <c r="H17" s="591">
        <v>1705.364</v>
      </c>
      <c r="I17" s="591">
        <v>0</v>
      </c>
      <c r="J17" s="583">
        <f t="shared" ref="J17" si="13">D17+G17</f>
        <v>3365.8500000000004</v>
      </c>
      <c r="K17" s="583">
        <f t="shared" ref="K17" si="14">E17+H17</f>
        <v>2243.9</v>
      </c>
      <c r="L17" s="583">
        <f t="shared" ref="L17" si="15">F17+I17</f>
        <v>0</v>
      </c>
      <c r="M17" s="591">
        <v>506.91599999999994</v>
      </c>
      <c r="N17" s="591">
        <v>337.94399999999996</v>
      </c>
      <c r="O17" s="591">
        <v>0</v>
      </c>
      <c r="P17" s="591">
        <v>1605.2339999999995</v>
      </c>
      <c r="Q17" s="591">
        <v>1070.1560000000002</v>
      </c>
      <c r="R17" s="591">
        <v>0</v>
      </c>
      <c r="S17" s="585">
        <f t="shared" ref="S17" si="16">M17+P17</f>
        <v>2112.1499999999996</v>
      </c>
      <c r="T17" s="585">
        <f t="shared" ref="T17" si="17">N17+Q17</f>
        <v>1408.1000000000001</v>
      </c>
      <c r="U17" s="585">
        <f t="shared" ref="U17" si="18">O17+R17</f>
        <v>0</v>
      </c>
      <c r="V17" s="585">
        <f t="shared" si="6"/>
        <v>5478</v>
      </c>
      <c r="W17" s="585">
        <f t="shared" si="6"/>
        <v>3652</v>
      </c>
      <c r="X17" s="585">
        <f t="shared" si="6"/>
        <v>0</v>
      </c>
    </row>
    <row r="18" spans="1:24" ht="25.5">
      <c r="A18" s="160">
        <v>4</v>
      </c>
      <c r="B18" s="162" t="s">
        <v>127</v>
      </c>
      <c r="C18" s="162">
        <v>167.42</v>
      </c>
      <c r="D18" s="591">
        <v>99.63758519999999</v>
      </c>
      <c r="E18" s="591">
        <v>66.425056799999993</v>
      </c>
      <c r="F18" s="591">
        <v>0</v>
      </c>
      <c r="G18" s="591">
        <v>0</v>
      </c>
      <c r="H18" s="591">
        <v>0</v>
      </c>
      <c r="I18" s="591">
        <v>0</v>
      </c>
      <c r="J18" s="583">
        <f t="shared" ref="J18" si="19">D18+G18</f>
        <v>99.63758519999999</v>
      </c>
      <c r="K18" s="583">
        <f t="shared" ref="K18" si="20">E18+H18</f>
        <v>66.425056799999993</v>
      </c>
      <c r="L18" s="583">
        <f t="shared" ref="L18" si="21">F18+I18</f>
        <v>0</v>
      </c>
      <c r="M18" s="591">
        <v>103.46145299999999</v>
      </c>
      <c r="N18" s="591">
        <v>68.974302000000009</v>
      </c>
      <c r="O18" s="591">
        <v>0</v>
      </c>
      <c r="P18" s="591">
        <v>0</v>
      </c>
      <c r="Q18" s="591">
        <v>0</v>
      </c>
      <c r="R18" s="591">
        <v>0</v>
      </c>
      <c r="S18" s="585">
        <f t="shared" ref="S18" si="22">M18+P18</f>
        <v>103.46145299999999</v>
      </c>
      <c r="T18" s="585">
        <f t="shared" ref="T18" si="23">N18+Q18</f>
        <v>68.974302000000009</v>
      </c>
      <c r="U18" s="585">
        <f t="shared" ref="U18" si="24">O18+R18</f>
        <v>0</v>
      </c>
      <c r="V18" s="585">
        <f t="shared" si="6"/>
        <v>203.0990382</v>
      </c>
      <c r="W18" s="585">
        <f t="shared" si="6"/>
        <v>135.39935880000002</v>
      </c>
      <c r="X18" s="585">
        <f t="shared" si="6"/>
        <v>0</v>
      </c>
    </row>
    <row r="19" spans="1:24">
      <c r="A19" s="160">
        <v>5</v>
      </c>
      <c r="B19" s="161" t="s">
        <v>128</v>
      </c>
      <c r="C19" s="161">
        <v>133.36000000000001</v>
      </c>
      <c r="D19" s="591">
        <f>(D15+D16+D17+D18)*1.8/100</f>
        <v>84.589354671839999</v>
      </c>
      <c r="E19" s="591">
        <f>(E15+E16+E17+E18)*1.8/100</f>
        <v>56.392903114559992</v>
      </c>
      <c r="F19" s="591">
        <f>(F15+F16+F17+F18)*1.8/100</f>
        <v>0</v>
      </c>
      <c r="G19" s="591">
        <v>0</v>
      </c>
      <c r="H19" s="591">
        <v>0</v>
      </c>
      <c r="I19" s="591">
        <v>0</v>
      </c>
      <c r="J19" s="583">
        <f t="shared" ref="J19:J24" si="25">D19+G19</f>
        <v>84.589354671839999</v>
      </c>
      <c r="K19" s="583">
        <f t="shared" ref="K19:K24" si="26">E19+H19</f>
        <v>56.392903114559992</v>
      </c>
      <c r="L19" s="583">
        <f t="shared" ref="L19:L24" si="27">F19+I19</f>
        <v>0</v>
      </c>
      <c r="M19" s="591">
        <f>(M15+M16+M17+M18)*1.8/100</f>
        <v>79.9390969488</v>
      </c>
      <c r="N19" s="591">
        <f>(N15+N16+N17+N18)*1.8/100</f>
        <v>53.292731299200007</v>
      </c>
      <c r="O19" s="591">
        <f>(O15+O16+O17+O18)*1.8/100</f>
        <v>0</v>
      </c>
      <c r="P19" s="581">
        <v>0</v>
      </c>
      <c r="Q19" s="581">
        <v>0</v>
      </c>
      <c r="R19" s="581">
        <v>0</v>
      </c>
      <c r="S19" s="585">
        <f>M19+P19</f>
        <v>79.9390969488</v>
      </c>
      <c r="T19" s="585">
        <f>N19+Q19</f>
        <v>53.292731299200007</v>
      </c>
      <c r="U19" s="585">
        <f t="shared" ref="U19:U24" si="28">O19+R19</f>
        <v>0</v>
      </c>
      <c r="V19" s="585">
        <f t="shared" si="6"/>
        <v>164.52845162064</v>
      </c>
      <c r="W19" s="585">
        <f t="shared" si="6"/>
        <v>109.68563441376</v>
      </c>
      <c r="X19" s="585">
        <f t="shared" si="6"/>
        <v>0</v>
      </c>
    </row>
    <row r="20" spans="1:24" ht="23.25" customHeight="1">
      <c r="A20" s="160">
        <v>8</v>
      </c>
      <c r="B20" s="162" t="s">
        <v>871</v>
      </c>
      <c r="C20" s="162"/>
      <c r="D20" s="591">
        <v>0</v>
      </c>
      <c r="E20" s="591">
        <v>0</v>
      </c>
      <c r="F20" s="591">
        <v>0</v>
      </c>
      <c r="G20" s="591">
        <v>3157.0859854285718</v>
      </c>
      <c r="H20" s="591">
        <v>2104.7239902857145</v>
      </c>
      <c r="I20" s="591">
        <v>0</v>
      </c>
      <c r="J20" s="583">
        <f t="shared" ref="J20" si="29">D20+G20</f>
        <v>3157.0859854285718</v>
      </c>
      <c r="K20" s="583">
        <f t="shared" ref="K20" si="30">E20+H20</f>
        <v>2104.7239902857145</v>
      </c>
      <c r="L20" s="583">
        <f t="shared" ref="L20" si="31">F20+I20</f>
        <v>0</v>
      </c>
      <c r="M20" s="581">
        <v>0</v>
      </c>
      <c r="N20" s="581">
        <v>0</v>
      </c>
      <c r="O20" s="581">
        <v>0</v>
      </c>
      <c r="P20" s="581">
        <v>2121.4294765714289</v>
      </c>
      <c r="Q20" s="581">
        <v>1272.8576859428574</v>
      </c>
      <c r="R20" s="581">
        <v>0</v>
      </c>
      <c r="S20" s="585">
        <f t="shared" ref="S20" si="32">M20+P20</f>
        <v>2121.4294765714289</v>
      </c>
      <c r="T20" s="585">
        <f t="shared" ref="T20" si="33">N20+Q20</f>
        <v>1272.8576859428574</v>
      </c>
      <c r="U20" s="585">
        <f t="shared" ref="U20" si="34">O20+R20</f>
        <v>0</v>
      </c>
      <c r="V20" s="585">
        <f t="shared" si="6"/>
        <v>5278.5154620000012</v>
      </c>
      <c r="W20" s="585">
        <f t="shared" si="6"/>
        <v>3377.5816762285722</v>
      </c>
      <c r="X20" s="585">
        <f t="shared" si="6"/>
        <v>0</v>
      </c>
    </row>
    <row r="21" spans="1:24" ht="23.25" customHeight="1">
      <c r="A21" s="1556" t="s">
        <v>15</v>
      </c>
      <c r="B21" s="1557"/>
      <c r="C21" s="389"/>
      <c r="D21" s="585">
        <f>SUM(D15:D20)</f>
        <v>4783.9979475518394</v>
      </c>
      <c r="E21" s="585">
        <f t="shared" ref="E21:X21" si="35">SUM(E15:E20)</f>
        <v>3189.3319650345593</v>
      </c>
      <c r="F21" s="585">
        <f t="shared" si="35"/>
        <v>0</v>
      </c>
      <c r="G21" s="585">
        <f t="shared" si="35"/>
        <v>8001.6427768285721</v>
      </c>
      <c r="H21" s="585">
        <f t="shared" si="35"/>
        <v>5334.4285178857144</v>
      </c>
      <c r="I21" s="585">
        <f t="shared" si="35"/>
        <v>0</v>
      </c>
      <c r="J21" s="585">
        <f t="shared" si="35"/>
        <v>12785.64072438041</v>
      </c>
      <c r="K21" s="585">
        <f t="shared" si="35"/>
        <v>8523.7604829202737</v>
      </c>
      <c r="L21" s="585">
        <f t="shared" si="35"/>
        <v>0</v>
      </c>
      <c r="M21" s="585">
        <f t="shared" si="35"/>
        <v>4521.0000385488001</v>
      </c>
      <c r="N21" s="585">
        <f t="shared" si="35"/>
        <v>3014.0000256992003</v>
      </c>
      <c r="O21" s="585">
        <f t="shared" si="35"/>
        <v>0</v>
      </c>
      <c r="P21" s="585">
        <f t="shared" si="35"/>
        <v>6093.7423867714278</v>
      </c>
      <c r="Q21" s="585">
        <f t="shared" si="35"/>
        <v>3921.0662927428584</v>
      </c>
      <c r="R21" s="585">
        <f t="shared" si="35"/>
        <v>0</v>
      </c>
      <c r="S21" s="585">
        <f t="shared" si="35"/>
        <v>10614.742425320228</v>
      </c>
      <c r="T21" s="585">
        <f t="shared" si="35"/>
        <v>6935.0663184420573</v>
      </c>
      <c r="U21" s="585">
        <f t="shared" si="35"/>
        <v>0</v>
      </c>
      <c r="V21" s="585">
        <f t="shared" si="35"/>
        <v>23400.383149700639</v>
      </c>
      <c r="W21" s="585">
        <f t="shared" si="35"/>
        <v>15458.826801362331</v>
      </c>
      <c r="X21" s="585">
        <f t="shared" si="35"/>
        <v>0</v>
      </c>
    </row>
    <row r="22" spans="1:24" ht="12.75" customHeight="1">
      <c r="A22" s="1558" t="s">
        <v>253</v>
      </c>
      <c r="B22" s="1559"/>
      <c r="C22" s="274"/>
      <c r="D22" s="1551"/>
      <c r="E22" s="1552"/>
      <c r="F22" s="1552"/>
      <c r="G22" s="1552"/>
      <c r="H22" s="1552"/>
      <c r="I22" s="1552"/>
      <c r="J22" s="1552"/>
      <c r="K22" s="1552"/>
      <c r="L22" s="1552"/>
      <c r="M22" s="1552"/>
      <c r="N22" s="1552"/>
      <c r="O22" s="1552"/>
      <c r="P22" s="1552"/>
      <c r="Q22" s="1552"/>
      <c r="R22" s="1552"/>
      <c r="S22" s="1552"/>
      <c r="T22" s="1552"/>
      <c r="U22" s="1552"/>
      <c r="V22" s="1552"/>
      <c r="W22" s="1552"/>
      <c r="X22" s="1553"/>
    </row>
    <row r="23" spans="1:24">
      <c r="A23" s="160">
        <v>6</v>
      </c>
      <c r="B23" s="161" t="s">
        <v>130</v>
      </c>
      <c r="C23" s="161"/>
      <c r="D23" s="591">
        <v>0</v>
      </c>
      <c r="E23" s="591">
        <v>0</v>
      </c>
      <c r="F23" s="591">
        <v>0</v>
      </c>
      <c r="G23" s="591">
        <v>0</v>
      </c>
      <c r="H23" s="591">
        <v>0</v>
      </c>
      <c r="I23" s="591">
        <v>0</v>
      </c>
      <c r="J23" s="585">
        <f>D23+G23</f>
        <v>0</v>
      </c>
      <c r="K23" s="585">
        <f t="shared" si="26"/>
        <v>0</v>
      </c>
      <c r="L23" s="585">
        <f t="shared" si="27"/>
        <v>0</v>
      </c>
      <c r="M23" s="581">
        <v>0</v>
      </c>
      <c r="N23" s="581">
        <v>0</v>
      </c>
      <c r="O23" s="581">
        <v>0</v>
      </c>
      <c r="P23" s="581">
        <v>0</v>
      </c>
      <c r="Q23" s="581">
        <v>0</v>
      </c>
      <c r="R23" s="581">
        <v>0</v>
      </c>
      <c r="S23" s="585">
        <f t="shared" ref="S23" si="36">M23+P23</f>
        <v>0</v>
      </c>
      <c r="T23" s="585">
        <f t="shared" ref="T23:T24" si="37">N23+Q23</f>
        <v>0</v>
      </c>
      <c r="U23" s="585">
        <f t="shared" si="28"/>
        <v>0</v>
      </c>
      <c r="V23" s="585">
        <f t="shared" ref="V23:X24" si="38">S23+J23</f>
        <v>0</v>
      </c>
      <c r="W23" s="585">
        <f t="shared" si="38"/>
        <v>0</v>
      </c>
      <c r="X23" s="585">
        <f t="shared" si="38"/>
        <v>0</v>
      </c>
    </row>
    <row r="24" spans="1:24">
      <c r="A24" s="160">
        <v>7</v>
      </c>
      <c r="B24" s="161" t="s">
        <v>131</v>
      </c>
      <c r="C24" s="161"/>
      <c r="D24" s="591">
        <v>0</v>
      </c>
      <c r="E24" s="591">
        <v>0</v>
      </c>
      <c r="F24" s="591">
        <v>0</v>
      </c>
      <c r="G24" s="591">
        <v>0</v>
      </c>
      <c r="H24" s="591">
        <v>0</v>
      </c>
      <c r="I24" s="591">
        <v>0</v>
      </c>
      <c r="J24" s="585">
        <f t="shared" si="25"/>
        <v>0</v>
      </c>
      <c r="K24" s="585">
        <f t="shared" si="26"/>
        <v>0</v>
      </c>
      <c r="L24" s="585">
        <f t="shared" si="27"/>
        <v>0</v>
      </c>
      <c r="M24" s="581">
        <v>0</v>
      </c>
      <c r="N24" s="581">
        <v>0</v>
      </c>
      <c r="O24" s="581">
        <v>0</v>
      </c>
      <c r="P24" s="581">
        <v>0</v>
      </c>
      <c r="Q24" s="581">
        <v>0</v>
      </c>
      <c r="R24" s="581">
        <v>0</v>
      </c>
      <c r="S24" s="585">
        <f>M24+P24</f>
        <v>0</v>
      </c>
      <c r="T24" s="585">
        <f t="shared" si="37"/>
        <v>0</v>
      </c>
      <c r="U24" s="585">
        <f t="shared" si="28"/>
        <v>0</v>
      </c>
      <c r="V24" s="585">
        <f t="shared" si="38"/>
        <v>0</v>
      </c>
      <c r="W24" s="585">
        <f t="shared" si="38"/>
        <v>0</v>
      </c>
      <c r="X24" s="585">
        <f t="shared" si="38"/>
        <v>0</v>
      </c>
    </row>
    <row r="25" spans="1:24" ht="15.75">
      <c r="A25" s="1556" t="s">
        <v>15</v>
      </c>
      <c r="B25" s="1557"/>
      <c r="C25" s="590"/>
      <c r="D25" s="591">
        <f>SUM(D23:D24)</f>
        <v>0</v>
      </c>
      <c r="E25" s="591">
        <f t="shared" ref="E25:X25" si="39">SUM(E23:E24)</f>
        <v>0</v>
      </c>
      <c r="F25" s="591">
        <f t="shared" si="39"/>
        <v>0</v>
      </c>
      <c r="G25" s="591">
        <f t="shared" si="39"/>
        <v>0</v>
      </c>
      <c r="H25" s="591">
        <f t="shared" si="39"/>
        <v>0</v>
      </c>
      <c r="I25" s="591">
        <f t="shared" si="39"/>
        <v>0</v>
      </c>
      <c r="J25" s="593">
        <f t="shared" si="39"/>
        <v>0</v>
      </c>
      <c r="K25" s="593">
        <f t="shared" si="39"/>
        <v>0</v>
      </c>
      <c r="L25" s="593">
        <f t="shared" si="39"/>
        <v>0</v>
      </c>
      <c r="M25" s="591">
        <f t="shared" si="39"/>
        <v>0</v>
      </c>
      <c r="N25" s="591">
        <f t="shared" si="39"/>
        <v>0</v>
      </c>
      <c r="O25" s="591">
        <f t="shared" si="39"/>
        <v>0</v>
      </c>
      <c r="P25" s="591">
        <f t="shared" si="39"/>
        <v>0</v>
      </c>
      <c r="Q25" s="591">
        <f t="shared" si="39"/>
        <v>0</v>
      </c>
      <c r="R25" s="591">
        <f t="shared" si="39"/>
        <v>0</v>
      </c>
      <c r="S25" s="593">
        <f t="shared" si="39"/>
        <v>0</v>
      </c>
      <c r="T25" s="593">
        <f t="shared" si="39"/>
        <v>0</v>
      </c>
      <c r="U25" s="593">
        <f t="shared" si="39"/>
        <v>0</v>
      </c>
      <c r="V25" s="593">
        <f t="shared" si="39"/>
        <v>0</v>
      </c>
      <c r="W25" s="593">
        <f t="shared" si="39"/>
        <v>0</v>
      </c>
      <c r="X25" s="593">
        <f t="shared" si="39"/>
        <v>0</v>
      </c>
    </row>
    <row r="26" spans="1:24" ht="23.25" customHeight="1">
      <c r="A26" s="1554" t="s">
        <v>949</v>
      </c>
      <c r="B26" s="1555"/>
      <c r="C26" s="389"/>
      <c r="D26" s="585">
        <f t="shared" ref="D26:X26" si="40">D21+D25</f>
        <v>4783.9979475518394</v>
      </c>
      <c r="E26" s="585">
        <f t="shared" si="40"/>
        <v>3189.3319650345593</v>
      </c>
      <c r="F26" s="585">
        <f t="shared" si="40"/>
        <v>0</v>
      </c>
      <c r="G26" s="585">
        <f t="shared" si="40"/>
        <v>8001.6427768285721</v>
      </c>
      <c r="H26" s="585">
        <f t="shared" si="40"/>
        <v>5334.4285178857144</v>
      </c>
      <c r="I26" s="585">
        <f t="shared" si="40"/>
        <v>0</v>
      </c>
      <c r="J26" s="585">
        <f t="shared" si="40"/>
        <v>12785.64072438041</v>
      </c>
      <c r="K26" s="585">
        <f t="shared" si="40"/>
        <v>8523.7604829202737</v>
      </c>
      <c r="L26" s="585">
        <f t="shared" si="40"/>
        <v>0</v>
      </c>
      <c r="M26" s="585">
        <f t="shared" si="40"/>
        <v>4521.0000385488001</v>
      </c>
      <c r="N26" s="585">
        <f t="shared" si="40"/>
        <v>3014.0000256992003</v>
      </c>
      <c r="O26" s="585">
        <f t="shared" si="40"/>
        <v>0</v>
      </c>
      <c r="P26" s="585">
        <f t="shared" si="40"/>
        <v>6093.7423867714278</v>
      </c>
      <c r="Q26" s="585">
        <f t="shared" si="40"/>
        <v>3921.0662927428584</v>
      </c>
      <c r="R26" s="585">
        <f t="shared" si="40"/>
        <v>0</v>
      </c>
      <c r="S26" s="585">
        <f t="shared" si="40"/>
        <v>10614.742425320228</v>
      </c>
      <c r="T26" s="585">
        <f t="shared" si="40"/>
        <v>6935.0663184420573</v>
      </c>
      <c r="U26" s="585">
        <f t="shared" si="40"/>
        <v>0</v>
      </c>
      <c r="V26" s="585">
        <f t="shared" si="40"/>
        <v>23400.383149700639</v>
      </c>
      <c r="W26" s="585">
        <f t="shared" si="40"/>
        <v>15458.826801362331</v>
      </c>
      <c r="X26" s="585">
        <f t="shared" si="40"/>
        <v>0</v>
      </c>
    </row>
    <row r="27" spans="1:24">
      <c r="A27" s="163"/>
      <c r="B27" s="163"/>
      <c r="C27" s="163"/>
    </row>
    <row r="28" spans="1:24">
      <c r="N28" s="146" t="s">
        <v>1030</v>
      </c>
    </row>
    <row r="31" spans="1:24" ht="16.5" customHeight="1">
      <c r="J31" s="331"/>
      <c r="K31" s="331"/>
      <c r="L31" s="332"/>
      <c r="M31" s="332"/>
      <c r="N31" s="329"/>
      <c r="O31" s="329"/>
      <c r="P31" s="378"/>
      <c r="Q31" s="378"/>
      <c r="R31" s="1086" t="s">
        <v>1065</v>
      </c>
      <c r="S31" s="1086"/>
      <c r="T31" s="1086"/>
      <c r="U31" s="1086"/>
      <c r="V31" s="1086"/>
      <c r="W31" s="1086"/>
      <c r="X31" s="1086"/>
    </row>
    <row r="32" spans="1:24" ht="15" customHeight="1">
      <c r="B32" s="1493" t="s">
        <v>18</v>
      </c>
      <c r="C32" s="1493"/>
      <c r="L32" s="321"/>
      <c r="M32" s="321"/>
      <c r="N32" s="333"/>
      <c r="P32" s="378"/>
      <c r="Q32" s="378"/>
      <c r="R32" s="1086"/>
      <c r="S32" s="1086"/>
      <c r="T32" s="1086"/>
      <c r="U32" s="1086"/>
      <c r="V32" s="1086"/>
      <c r="W32" s="1086"/>
      <c r="X32" s="1086"/>
    </row>
    <row r="33" spans="10:24" ht="15" customHeight="1">
      <c r="J33" s="318"/>
      <c r="K33" s="318"/>
      <c r="L33" s="333"/>
      <c r="M33" s="333"/>
      <c r="N33" s="333"/>
      <c r="P33" s="378"/>
      <c r="Q33" s="378"/>
      <c r="R33" s="1086"/>
      <c r="S33" s="1086"/>
      <c r="T33" s="1086"/>
      <c r="U33" s="1086"/>
      <c r="V33" s="1086"/>
      <c r="W33" s="1086"/>
      <c r="X33" s="1086"/>
    </row>
    <row r="34" spans="10:24" ht="15" customHeight="1">
      <c r="J34" s="318"/>
      <c r="K34" s="318"/>
      <c r="L34" s="333"/>
      <c r="M34" s="333"/>
      <c r="N34" s="333"/>
      <c r="P34" s="378"/>
      <c r="Q34" s="378"/>
      <c r="R34" s="1086"/>
      <c r="S34" s="1086"/>
      <c r="T34" s="1086"/>
      <c r="U34" s="1086"/>
      <c r="V34" s="1086"/>
      <c r="W34" s="1086"/>
      <c r="X34" s="1086"/>
    </row>
    <row r="35" spans="10:24" ht="15" customHeight="1">
      <c r="J35" s="318"/>
      <c r="K35" s="319"/>
      <c r="L35" s="321"/>
      <c r="M35" s="321"/>
      <c r="N35" s="333"/>
      <c r="R35" s="1086"/>
      <c r="S35" s="1086"/>
      <c r="T35" s="1086"/>
      <c r="U35" s="1086"/>
      <c r="V35" s="1086"/>
      <c r="W35" s="1086"/>
      <c r="X35" s="1086"/>
    </row>
    <row r="36" spans="10:24">
      <c r="R36" s="1086"/>
      <c r="S36" s="1086"/>
      <c r="T36" s="1086"/>
      <c r="U36" s="1086"/>
      <c r="V36" s="1086"/>
      <c r="W36" s="1086"/>
      <c r="X36" s="1086"/>
    </row>
    <row r="37" spans="10:24">
      <c r="R37" s="1086"/>
      <c r="S37" s="1086"/>
      <c r="T37" s="1086"/>
      <c r="U37" s="1086"/>
      <c r="V37" s="1086"/>
      <c r="W37" s="1086"/>
      <c r="X37" s="1086"/>
    </row>
    <row r="38" spans="10:24">
      <c r="R38" s="1086"/>
      <c r="S38" s="1086"/>
      <c r="T38" s="1086"/>
      <c r="U38" s="1086"/>
      <c r="V38" s="1086"/>
      <c r="W38" s="1086"/>
      <c r="X38" s="1086"/>
    </row>
  </sheetData>
  <mergeCells count="25">
    <mergeCell ref="A14:B14"/>
    <mergeCell ref="P11:R11"/>
    <mergeCell ref="W9:X9"/>
    <mergeCell ref="A10:A11"/>
    <mergeCell ref="B10:B11"/>
    <mergeCell ref="D10:L10"/>
    <mergeCell ref="M10:U10"/>
    <mergeCell ref="V10:X11"/>
    <mergeCell ref="S11:U11"/>
    <mergeCell ref="P1:V1"/>
    <mergeCell ref="B4:V4"/>
    <mergeCell ref="B6:V6"/>
    <mergeCell ref="A8:B8"/>
    <mergeCell ref="D11:F11"/>
    <mergeCell ref="G11:I11"/>
    <mergeCell ref="J11:L11"/>
    <mergeCell ref="M11:O11"/>
    <mergeCell ref="G2:U2"/>
    <mergeCell ref="D22:X22"/>
    <mergeCell ref="A26:B26"/>
    <mergeCell ref="A25:B25"/>
    <mergeCell ref="A21:B21"/>
    <mergeCell ref="B32:C32"/>
    <mergeCell ref="A22:B22"/>
    <mergeCell ref="R31:X38"/>
  </mergeCells>
  <printOptions horizontalCentered="1"/>
  <pageMargins left="0.70866141732283472" right="0.70866141732283472" top="0.23622047244094491" bottom="0" header="0.31496062992125984" footer="0.31496062992125984"/>
  <pageSetup paperSize="5" scale="82" orientation="landscape" r:id="rId1"/>
  <colBreaks count="1" manualBreakCount="1">
    <brk id="24" max="1048575" man="1"/>
  </colBreaks>
</worksheet>
</file>

<file path=xl/worksheets/sheet67.xml><?xml version="1.0" encoding="utf-8"?>
<worksheet xmlns="http://schemas.openxmlformats.org/spreadsheetml/2006/main" xmlns:r="http://schemas.openxmlformats.org/officeDocument/2006/relationships">
  <sheetPr>
    <pageSetUpPr fitToPage="1"/>
  </sheetPr>
  <dimension ref="A1:M45"/>
  <sheetViews>
    <sheetView tabSelected="1" view="pageBreakPreview" topLeftCell="A16" zoomScale="78" zoomScaleSheetLayoutView="78" workbookViewId="0">
      <selection activeCell="G38" sqref="G38:M45"/>
    </sheetView>
  </sheetViews>
  <sheetFormatPr defaultColWidth="9.140625" defaultRowHeight="12.75"/>
  <cols>
    <col min="1" max="1" width="7.42578125" style="138" customWidth="1"/>
    <col min="2" max="2" width="17.140625" style="138" customWidth="1"/>
    <col min="3" max="3" width="11" style="138" customWidth="1"/>
    <col min="4" max="4" width="10" style="138" customWidth="1"/>
    <col min="5" max="5" width="11.85546875" style="138" customWidth="1"/>
    <col min="6" max="6" width="12.140625" style="138" customWidth="1"/>
    <col min="7" max="7" width="13.28515625" style="138" customWidth="1"/>
    <col min="8" max="8" width="14.5703125" style="138" customWidth="1"/>
    <col min="9" max="9" width="12.7109375" style="138" customWidth="1"/>
    <col min="10" max="10" width="14" style="138" customWidth="1"/>
    <col min="11" max="11" width="10.85546875" style="138" customWidth="1"/>
    <col min="12" max="12" width="10.7109375" style="138" customWidth="1"/>
    <col min="13" max="16384" width="9.140625" style="138"/>
  </cols>
  <sheetData>
    <row r="1" spans="1:12" s="79" customFormat="1">
      <c r="E1" s="1581"/>
      <c r="F1" s="1581"/>
      <c r="G1" s="1581"/>
      <c r="H1" s="1581"/>
      <c r="I1" s="1581"/>
      <c r="J1" s="259" t="s">
        <v>776</v>
      </c>
    </row>
    <row r="2" spans="1:12" s="79" customFormat="1" ht="15">
      <c r="A2" s="1582" t="s">
        <v>0</v>
      </c>
      <c r="B2" s="1582"/>
      <c r="C2" s="1582"/>
      <c r="D2" s="1582"/>
      <c r="E2" s="1582"/>
      <c r="F2" s="1582"/>
      <c r="G2" s="1582"/>
      <c r="H2" s="1582"/>
      <c r="I2" s="1582"/>
      <c r="J2" s="1582"/>
    </row>
    <row r="3" spans="1:12" s="79" customFormat="1" ht="20.25">
      <c r="A3" s="1194" t="s">
        <v>655</v>
      </c>
      <c r="B3" s="1194"/>
      <c r="C3" s="1194"/>
      <c r="D3" s="1194"/>
      <c r="E3" s="1194"/>
      <c r="F3" s="1194"/>
      <c r="G3" s="1194"/>
      <c r="H3" s="1194"/>
      <c r="I3" s="1194"/>
      <c r="J3" s="1194"/>
    </row>
    <row r="4" spans="1:12" s="79" customFormat="1" ht="14.25" customHeight="1"/>
    <row r="5" spans="1:12" ht="19.5" customHeight="1">
      <c r="A5" s="1585" t="s">
        <v>777</v>
      </c>
      <c r="B5" s="1585"/>
      <c r="C5" s="1585"/>
      <c r="D5" s="1585"/>
      <c r="E5" s="1585"/>
      <c r="F5" s="1585"/>
      <c r="G5" s="1585"/>
      <c r="H5" s="1585"/>
      <c r="I5" s="1585"/>
      <c r="J5" s="1585"/>
      <c r="K5" s="1585"/>
      <c r="L5" s="1585"/>
    </row>
    <row r="6" spans="1:12" ht="13.5" customHeight="1">
      <c r="A6" s="260"/>
      <c r="B6" s="260"/>
      <c r="C6" s="260"/>
      <c r="D6" s="260"/>
      <c r="E6" s="260"/>
      <c r="F6" s="260"/>
      <c r="G6" s="260"/>
      <c r="H6" s="260"/>
      <c r="I6" s="260"/>
      <c r="J6" s="260"/>
    </row>
    <row r="7" spans="1:12" ht="0.75" customHeight="1"/>
    <row r="8" spans="1:12">
      <c r="A8" s="1583" t="s">
        <v>969</v>
      </c>
      <c r="B8" s="1583"/>
      <c r="C8" s="261"/>
      <c r="H8" s="1584" t="s">
        <v>666</v>
      </c>
      <c r="I8" s="1584"/>
      <c r="J8" s="1584"/>
    </row>
    <row r="9" spans="1:12">
      <c r="A9" s="1379" t="s">
        <v>2</v>
      </c>
      <c r="B9" s="1379" t="s">
        <v>34</v>
      </c>
      <c r="C9" s="1580" t="s">
        <v>778</v>
      </c>
      <c r="D9" s="1580"/>
      <c r="E9" s="1580" t="s">
        <v>126</v>
      </c>
      <c r="F9" s="1580"/>
      <c r="G9" s="1580" t="s">
        <v>779</v>
      </c>
      <c r="H9" s="1580"/>
      <c r="I9" s="1580" t="s">
        <v>127</v>
      </c>
      <c r="J9" s="1580"/>
      <c r="K9" s="1580" t="s">
        <v>128</v>
      </c>
      <c r="L9" s="1580"/>
    </row>
    <row r="10" spans="1:12" ht="53.25" customHeight="1">
      <c r="A10" s="1379"/>
      <c r="B10" s="1379"/>
      <c r="C10" s="258" t="s">
        <v>780</v>
      </c>
      <c r="D10" s="258" t="s">
        <v>781</v>
      </c>
      <c r="E10" s="258" t="s">
        <v>782</v>
      </c>
      <c r="F10" s="258" t="s">
        <v>783</v>
      </c>
      <c r="G10" s="258" t="s">
        <v>782</v>
      </c>
      <c r="H10" s="258" t="s">
        <v>783</v>
      </c>
      <c r="I10" s="258" t="s">
        <v>780</v>
      </c>
      <c r="J10" s="258" t="s">
        <v>781</v>
      </c>
      <c r="K10" s="258" t="s">
        <v>780</v>
      </c>
      <c r="L10" s="258" t="s">
        <v>781</v>
      </c>
    </row>
    <row r="11" spans="1:12">
      <c r="A11" s="258">
        <v>1</v>
      </c>
      <c r="B11" s="258">
        <v>2</v>
      </c>
      <c r="C11" s="258">
        <v>3</v>
      </c>
      <c r="D11" s="258">
        <v>4</v>
      </c>
      <c r="E11" s="258">
        <v>5</v>
      </c>
      <c r="F11" s="258">
        <v>6</v>
      </c>
      <c r="G11" s="258">
        <v>7</v>
      </c>
      <c r="H11" s="258">
        <v>8</v>
      </c>
      <c r="I11" s="258">
        <v>9</v>
      </c>
      <c r="J11" s="258">
        <v>10</v>
      </c>
      <c r="K11" s="258">
        <v>11</v>
      </c>
      <c r="L11" s="258">
        <v>12</v>
      </c>
    </row>
    <row r="12" spans="1:12" ht="15">
      <c r="A12" s="326">
        <v>1</v>
      </c>
      <c r="B12" s="281" t="s">
        <v>829</v>
      </c>
      <c r="C12" s="316"/>
      <c r="D12" s="316"/>
      <c r="E12" s="316"/>
      <c r="F12" s="316"/>
      <c r="G12" s="316"/>
      <c r="H12" s="316"/>
      <c r="I12" s="316"/>
      <c r="J12" s="316"/>
      <c r="K12" s="334"/>
      <c r="L12" s="316"/>
    </row>
    <row r="13" spans="1:12" ht="15">
      <c r="A13" s="326">
        <v>2</v>
      </c>
      <c r="B13" s="281" t="s">
        <v>830</v>
      </c>
      <c r="C13" s="316"/>
      <c r="D13" s="316"/>
      <c r="E13" s="316"/>
      <c r="F13" s="316"/>
      <c r="G13" s="316"/>
      <c r="H13" s="316"/>
      <c r="I13" s="316"/>
      <c r="J13" s="316"/>
      <c r="K13" s="334"/>
      <c r="L13" s="316"/>
    </row>
    <row r="14" spans="1:12" ht="15">
      <c r="A14" s="326">
        <v>3</v>
      </c>
      <c r="B14" s="281" t="s">
        <v>831</v>
      </c>
      <c r="C14" s="316"/>
      <c r="D14" s="316"/>
      <c r="E14" s="316"/>
      <c r="F14" s="316"/>
      <c r="G14" s="316"/>
      <c r="H14" s="316"/>
      <c r="I14" s="316"/>
      <c r="J14" s="316"/>
      <c r="K14" s="334"/>
      <c r="L14" s="316"/>
    </row>
    <row r="15" spans="1:12" ht="15">
      <c r="A15" s="326">
        <v>4</v>
      </c>
      <c r="B15" s="281" t="s">
        <v>832</v>
      </c>
      <c r="C15" s="316"/>
      <c r="D15" s="316"/>
      <c r="E15" s="316"/>
      <c r="F15" s="316"/>
      <c r="G15" s="316"/>
      <c r="H15" s="316"/>
      <c r="I15" s="316"/>
      <c r="J15" s="316"/>
      <c r="K15" s="334"/>
      <c r="L15" s="316"/>
    </row>
    <row r="16" spans="1:12" ht="15" customHeight="1">
      <c r="A16" s="326">
        <v>5</v>
      </c>
      <c r="B16" s="281" t="s">
        <v>833</v>
      </c>
      <c r="C16" s="1523" t="s">
        <v>866</v>
      </c>
      <c r="D16" s="1524"/>
      <c r="E16" s="1524"/>
      <c r="F16" s="1524"/>
      <c r="G16" s="1524"/>
      <c r="H16" s="1524"/>
      <c r="I16" s="1524"/>
      <c r="J16" s="1524"/>
      <c r="K16" s="1524"/>
      <c r="L16" s="335"/>
    </row>
    <row r="17" spans="1:12" ht="15" customHeight="1">
      <c r="A17" s="326">
        <v>6</v>
      </c>
      <c r="B17" s="281" t="s">
        <v>834</v>
      </c>
      <c r="C17" s="1525"/>
      <c r="D17" s="1526"/>
      <c r="E17" s="1526"/>
      <c r="F17" s="1526"/>
      <c r="G17" s="1526"/>
      <c r="H17" s="1526"/>
      <c r="I17" s="1526"/>
      <c r="J17" s="1526"/>
      <c r="K17" s="1526"/>
      <c r="L17" s="335"/>
    </row>
    <row r="18" spans="1:12" ht="15" customHeight="1">
      <c r="A18" s="326">
        <v>7</v>
      </c>
      <c r="B18" s="281" t="s">
        <v>835</v>
      </c>
      <c r="C18" s="1525"/>
      <c r="D18" s="1526"/>
      <c r="E18" s="1526"/>
      <c r="F18" s="1526"/>
      <c r="G18" s="1526"/>
      <c r="H18" s="1526"/>
      <c r="I18" s="1526"/>
      <c r="J18" s="1526"/>
      <c r="K18" s="1526"/>
      <c r="L18" s="335"/>
    </row>
    <row r="19" spans="1:12" ht="15" customHeight="1">
      <c r="A19" s="326">
        <v>8</v>
      </c>
      <c r="B19" s="281" t="s">
        <v>836</v>
      </c>
      <c r="C19" s="1525"/>
      <c r="D19" s="1526"/>
      <c r="E19" s="1526"/>
      <c r="F19" s="1526"/>
      <c r="G19" s="1526"/>
      <c r="H19" s="1526"/>
      <c r="I19" s="1526"/>
      <c r="J19" s="1526"/>
      <c r="K19" s="1526"/>
      <c r="L19" s="335"/>
    </row>
    <row r="20" spans="1:12" ht="15" customHeight="1">
      <c r="A20" s="326">
        <v>9</v>
      </c>
      <c r="B20" s="281" t="s">
        <v>837</v>
      </c>
      <c r="C20" s="1525"/>
      <c r="D20" s="1526"/>
      <c r="E20" s="1526"/>
      <c r="F20" s="1526"/>
      <c r="G20" s="1526"/>
      <c r="H20" s="1526"/>
      <c r="I20" s="1526"/>
      <c r="J20" s="1526"/>
      <c r="K20" s="1526"/>
      <c r="L20" s="335"/>
    </row>
    <row r="21" spans="1:12" ht="15" customHeight="1">
      <c r="A21" s="326">
        <v>10</v>
      </c>
      <c r="B21" s="281" t="s">
        <v>838</v>
      </c>
      <c r="C21" s="1525"/>
      <c r="D21" s="1526"/>
      <c r="E21" s="1526"/>
      <c r="F21" s="1526"/>
      <c r="G21" s="1526"/>
      <c r="H21" s="1526"/>
      <c r="I21" s="1526"/>
      <c r="J21" s="1526"/>
      <c r="K21" s="1526"/>
      <c r="L21" s="335"/>
    </row>
    <row r="22" spans="1:12" ht="15" customHeight="1">
      <c r="A22" s="326">
        <v>11</v>
      </c>
      <c r="B22" s="281" t="s">
        <v>839</v>
      </c>
      <c r="C22" s="1525"/>
      <c r="D22" s="1526"/>
      <c r="E22" s="1526"/>
      <c r="F22" s="1526"/>
      <c r="G22" s="1526"/>
      <c r="H22" s="1526"/>
      <c r="I22" s="1526"/>
      <c r="J22" s="1526"/>
      <c r="K22" s="1526"/>
      <c r="L22" s="335"/>
    </row>
    <row r="23" spans="1:12" ht="15" customHeight="1">
      <c r="A23" s="326">
        <v>12</v>
      </c>
      <c r="B23" s="281" t="s">
        <v>840</v>
      </c>
      <c r="C23" s="1525"/>
      <c r="D23" s="1526"/>
      <c r="E23" s="1526"/>
      <c r="F23" s="1526"/>
      <c r="G23" s="1526"/>
      <c r="H23" s="1526"/>
      <c r="I23" s="1526"/>
      <c r="J23" s="1526"/>
      <c r="K23" s="1526"/>
      <c r="L23" s="335"/>
    </row>
    <row r="24" spans="1:12" ht="15" customHeight="1">
      <c r="A24" s="326">
        <v>13</v>
      </c>
      <c r="B24" s="281" t="s">
        <v>841</v>
      </c>
      <c r="C24" s="1527"/>
      <c r="D24" s="1528"/>
      <c r="E24" s="1528"/>
      <c r="F24" s="1528"/>
      <c r="G24" s="1528"/>
      <c r="H24" s="1528"/>
      <c r="I24" s="1528"/>
      <c r="J24" s="1528"/>
      <c r="K24" s="1528"/>
      <c r="L24" s="335"/>
    </row>
    <row r="25" spans="1:12" ht="15">
      <c r="A25" s="326">
        <v>14</v>
      </c>
      <c r="B25" s="281" t="s">
        <v>842</v>
      </c>
      <c r="C25" s="316"/>
      <c r="D25" s="316"/>
      <c r="E25" s="316"/>
      <c r="F25" s="316"/>
      <c r="G25" s="316"/>
      <c r="H25" s="316"/>
      <c r="I25" s="316"/>
      <c r="J25" s="316"/>
      <c r="K25" s="334"/>
      <c r="L25" s="316"/>
    </row>
    <row r="26" spans="1:12" ht="15">
      <c r="A26" s="326">
        <v>15</v>
      </c>
      <c r="B26" s="281" t="s">
        <v>843</v>
      </c>
      <c r="C26" s="316"/>
      <c r="D26" s="316"/>
      <c r="E26" s="316"/>
      <c r="F26" s="316"/>
      <c r="G26" s="316"/>
      <c r="H26" s="316"/>
      <c r="I26" s="316"/>
      <c r="J26" s="316"/>
      <c r="K26" s="334"/>
      <c r="L26" s="316"/>
    </row>
    <row r="27" spans="1:12" ht="15">
      <c r="A27" s="326">
        <v>16</v>
      </c>
      <c r="B27" s="281" t="s">
        <v>844</v>
      </c>
      <c r="C27" s="316"/>
      <c r="D27" s="316"/>
      <c r="E27" s="316"/>
      <c r="F27" s="316"/>
      <c r="G27" s="316"/>
      <c r="H27" s="316"/>
      <c r="I27" s="316"/>
      <c r="J27" s="316"/>
      <c r="K27" s="334"/>
      <c r="L27" s="316"/>
    </row>
    <row r="28" spans="1:12" ht="15">
      <c r="A28" s="326">
        <v>17</v>
      </c>
      <c r="B28" s="281" t="s">
        <v>845</v>
      </c>
      <c r="C28" s="316"/>
      <c r="D28" s="316"/>
      <c r="E28" s="316"/>
      <c r="F28" s="316"/>
      <c r="G28" s="316"/>
      <c r="H28" s="316"/>
      <c r="I28" s="316"/>
      <c r="J28" s="316"/>
      <c r="K28" s="334"/>
      <c r="L28" s="316"/>
    </row>
    <row r="29" spans="1:12" ht="15">
      <c r="A29" s="326">
        <v>18</v>
      </c>
      <c r="B29" s="281" t="s">
        <v>846</v>
      </c>
      <c r="C29" s="316"/>
      <c r="D29" s="316"/>
      <c r="E29" s="316"/>
      <c r="F29" s="316"/>
      <c r="G29" s="316"/>
      <c r="H29" s="316"/>
      <c r="I29" s="316"/>
      <c r="J29" s="316"/>
      <c r="K29" s="334"/>
      <c r="L29" s="316"/>
    </row>
    <row r="30" spans="1:12" ht="15">
      <c r="A30" s="326">
        <v>19</v>
      </c>
      <c r="B30" s="281" t="s">
        <v>847</v>
      </c>
      <c r="C30" s="316"/>
      <c r="D30" s="316"/>
      <c r="E30" s="316"/>
      <c r="F30" s="316"/>
      <c r="G30" s="316"/>
      <c r="H30" s="316"/>
      <c r="I30" s="316"/>
      <c r="J30" s="316"/>
      <c r="K30" s="334"/>
      <c r="L30" s="316"/>
    </row>
    <row r="31" spans="1:12" ht="15">
      <c r="A31" s="326">
        <v>20</v>
      </c>
      <c r="B31" s="281" t="s">
        <v>848</v>
      </c>
      <c r="C31" s="316"/>
      <c r="D31" s="316"/>
      <c r="E31" s="316"/>
      <c r="F31" s="316"/>
      <c r="G31" s="316"/>
      <c r="H31" s="316"/>
      <c r="I31" s="316"/>
      <c r="J31" s="316"/>
      <c r="K31" s="334"/>
      <c r="L31" s="316"/>
    </row>
    <row r="32" spans="1:12" ht="15.75" customHeight="1">
      <c r="A32" s="326">
        <v>21</v>
      </c>
      <c r="B32" s="281" t="s">
        <v>849</v>
      </c>
      <c r="C32" s="316"/>
      <c r="D32" s="316"/>
      <c r="E32" s="316"/>
      <c r="F32" s="316"/>
      <c r="G32" s="316"/>
      <c r="H32" s="316"/>
      <c r="I32" s="316"/>
      <c r="J32" s="316"/>
      <c r="K32" s="334"/>
      <c r="L32" s="316"/>
    </row>
    <row r="33" spans="1:13" ht="12.75" customHeight="1">
      <c r="A33" s="327" t="s">
        <v>15</v>
      </c>
      <c r="B33" s="316"/>
      <c r="C33" s="316"/>
      <c r="D33" s="316"/>
      <c r="E33" s="316"/>
      <c r="F33" s="316"/>
      <c r="G33" s="316"/>
      <c r="H33" s="316"/>
      <c r="I33" s="316"/>
      <c r="J33" s="316"/>
      <c r="K33" s="316"/>
      <c r="L33" s="316"/>
    </row>
    <row r="34" spans="1:13" ht="12.75" customHeight="1">
      <c r="A34" s="317"/>
      <c r="B34" s="317"/>
      <c r="C34" s="317"/>
      <c r="D34" s="317"/>
      <c r="E34" s="317"/>
      <c r="F34" s="317"/>
      <c r="G34" s="317"/>
      <c r="H34" s="317"/>
      <c r="I34" s="317"/>
      <c r="J34" s="317"/>
      <c r="K34" s="317"/>
      <c r="L34" s="317"/>
    </row>
    <row r="35" spans="1:13" ht="15">
      <c r="A35" s="318"/>
      <c r="B35" s="318"/>
      <c r="C35" s="318"/>
      <c r="D35" s="318"/>
      <c r="E35" s="318"/>
      <c r="F35" s="318"/>
      <c r="G35" s="318"/>
      <c r="H35" s="318"/>
      <c r="I35" s="319"/>
      <c r="J35" s="319"/>
      <c r="K35" s="318"/>
      <c r="L35" s="318"/>
    </row>
    <row r="36" spans="1:13" ht="15">
      <c r="A36" s="318"/>
      <c r="B36" s="318"/>
      <c r="C36" s="318"/>
      <c r="D36" s="318"/>
      <c r="E36" s="318"/>
      <c r="F36" s="318"/>
      <c r="G36" s="318"/>
      <c r="H36" s="318"/>
      <c r="I36" s="319"/>
      <c r="J36" s="319"/>
      <c r="K36" s="318"/>
      <c r="L36" s="318"/>
    </row>
    <row r="37" spans="1:13" ht="15">
      <c r="A37" s="318"/>
      <c r="B37" s="318"/>
      <c r="C37" s="318"/>
      <c r="D37" s="318"/>
      <c r="E37" s="318"/>
      <c r="F37" s="318"/>
      <c r="G37" s="318"/>
      <c r="H37" s="318"/>
      <c r="I37" s="319"/>
      <c r="J37" s="319"/>
      <c r="K37" s="318"/>
      <c r="L37" s="318"/>
    </row>
    <row r="38" spans="1:13" ht="15" customHeight="1">
      <c r="A38" s="318"/>
      <c r="B38" s="318"/>
      <c r="C38" s="318"/>
      <c r="D38" s="318"/>
      <c r="E38" s="318"/>
      <c r="F38" s="378"/>
      <c r="G38" s="1086" t="s">
        <v>1065</v>
      </c>
      <c r="H38" s="1086"/>
      <c r="I38" s="1086"/>
      <c r="J38" s="1086"/>
      <c r="K38" s="1086"/>
      <c r="L38" s="1086"/>
      <c r="M38" s="1086"/>
    </row>
    <row r="39" spans="1:13" ht="15" customHeight="1">
      <c r="A39" s="319"/>
      <c r="B39" s="319"/>
      <c r="C39" s="318"/>
      <c r="D39" s="318"/>
      <c r="E39" s="318"/>
      <c r="F39" s="378"/>
      <c r="G39" s="1086"/>
      <c r="H39" s="1086"/>
      <c r="I39" s="1086"/>
      <c r="J39" s="1086"/>
      <c r="K39" s="1086"/>
      <c r="L39" s="1086"/>
      <c r="M39" s="1086"/>
    </row>
    <row r="40" spans="1:13" ht="15" customHeight="1">
      <c r="A40" s="319" t="s">
        <v>11</v>
      </c>
      <c r="B40" s="317"/>
      <c r="C40" s="317"/>
      <c r="D40" s="317"/>
      <c r="E40" s="317"/>
      <c r="F40" s="378"/>
      <c r="G40" s="1086"/>
      <c r="H40" s="1086"/>
      <c r="I40" s="1086"/>
      <c r="J40" s="1086"/>
      <c r="K40" s="1086"/>
      <c r="L40" s="1086"/>
      <c r="M40" s="1086"/>
    </row>
    <row r="41" spans="1:13" ht="15" customHeight="1">
      <c r="A41" s="317"/>
      <c r="B41" s="317"/>
      <c r="C41" s="317"/>
      <c r="D41" s="317"/>
      <c r="E41" s="317"/>
      <c r="F41" s="378"/>
      <c r="G41" s="1086"/>
      <c r="H41" s="1086"/>
      <c r="I41" s="1086"/>
      <c r="J41" s="1086"/>
      <c r="K41" s="1086"/>
      <c r="L41" s="1086"/>
      <c r="M41" s="1086"/>
    </row>
    <row r="42" spans="1:13" ht="15" customHeight="1">
      <c r="A42" s="317"/>
      <c r="B42" s="317"/>
      <c r="C42" s="317"/>
      <c r="D42" s="317"/>
      <c r="E42" s="317"/>
      <c r="F42" s="378"/>
      <c r="G42" s="1086"/>
      <c r="H42" s="1086"/>
      <c r="I42" s="1086"/>
      <c r="J42" s="1086"/>
      <c r="K42" s="1086"/>
      <c r="L42" s="1086"/>
      <c r="M42" s="1086"/>
    </row>
    <row r="43" spans="1:13" ht="15" customHeight="1">
      <c r="A43" s="317"/>
      <c r="B43" s="317"/>
      <c r="C43" s="317"/>
      <c r="D43" s="317"/>
      <c r="E43" s="317"/>
      <c r="F43" s="378"/>
      <c r="G43" s="1086"/>
      <c r="H43" s="1086"/>
      <c r="I43" s="1086"/>
      <c r="J43" s="1086"/>
      <c r="K43" s="1086"/>
      <c r="L43" s="1086"/>
      <c r="M43" s="1086"/>
    </row>
    <row r="44" spans="1:13" ht="15" customHeight="1">
      <c r="A44" s="317"/>
      <c r="B44" s="317"/>
      <c r="C44" s="317"/>
      <c r="D44" s="317"/>
      <c r="E44" s="317"/>
      <c r="F44" s="317"/>
      <c r="G44" s="1086"/>
      <c r="H44" s="1086"/>
      <c r="I44" s="1086"/>
      <c r="J44" s="1086"/>
      <c r="K44" s="1086"/>
      <c r="L44" s="1086"/>
      <c r="M44" s="1086"/>
    </row>
    <row r="45" spans="1:13" ht="15" customHeight="1">
      <c r="A45" s="317"/>
      <c r="B45" s="317"/>
      <c r="C45" s="317"/>
      <c r="D45" s="317"/>
      <c r="E45" s="317"/>
      <c r="F45" s="317"/>
      <c r="G45" s="1086"/>
      <c r="H45" s="1086"/>
      <c r="I45" s="1086"/>
      <c r="J45" s="1086"/>
      <c r="K45" s="1086"/>
      <c r="L45" s="1086"/>
      <c r="M45" s="1086"/>
    </row>
  </sheetData>
  <mergeCells count="15">
    <mergeCell ref="E1:I1"/>
    <mergeCell ref="A2:J2"/>
    <mergeCell ref="A3:J3"/>
    <mergeCell ref="A8:B8"/>
    <mergeCell ref="H8:J8"/>
    <mergeCell ref="A5:L5"/>
    <mergeCell ref="G38:M45"/>
    <mergeCell ref="C16:K24"/>
    <mergeCell ref="A9:A10"/>
    <mergeCell ref="B9:B10"/>
    <mergeCell ref="C9:D9"/>
    <mergeCell ref="E9:F9"/>
    <mergeCell ref="G9:H9"/>
    <mergeCell ref="I9:J9"/>
    <mergeCell ref="K9:L9"/>
  </mergeCells>
  <printOptions horizontalCentered="1"/>
  <pageMargins left="0.70866141732283472" right="0.70866141732283472" top="0.23622047244094491" bottom="0" header="0.31496062992125984" footer="0.31496062992125984"/>
  <pageSetup paperSize="5" scale="95" orientation="landscape" r:id="rId1"/>
</worksheet>
</file>

<file path=xl/worksheets/sheet68.xml><?xml version="1.0" encoding="utf-8"?>
<worksheet xmlns="http://schemas.openxmlformats.org/spreadsheetml/2006/main" xmlns:r="http://schemas.openxmlformats.org/officeDocument/2006/relationships">
  <sheetPr>
    <pageSetUpPr fitToPage="1"/>
  </sheetPr>
  <dimension ref="A1:P45"/>
  <sheetViews>
    <sheetView view="pageBreakPreview" topLeftCell="A19" zoomScale="78" zoomScaleSheetLayoutView="78" workbookViewId="0">
      <selection activeCell="B33" sqref="B33:C33"/>
    </sheetView>
  </sheetViews>
  <sheetFormatPr defaultColWidth="9.140625" defaultRowHeight="12.75"/>
  <cols>
    <col min="1" max="1" width="7.42578125" style="138" customWidth="1"/>
    <col min="2" max="2" width="17.140625" style="138" customWidth="1"/>
    <col min="3" max="3" width="11" style="138" customWidth="1"/>
    <col min="4" max="4" width="10" style="138" customWidth="1"/>
    <col min="5" max="5" width="11.85546875" style="138" customWidth="1"/>
    <col min="6" max="6" width="12.140625" style="138" customWidth="1"/>
    <col min="7" max="7" width="13.28515625" style="138" customWidth="1"/>
    <col min="8" max="8" width="14.5703125" style="138" customWidth="1"/>
    <col min="9" max="9" width="12" style="138" customWidth="1"/>
    <col min="10" max="10" width="13.140625" style="138" customWidth="1"/>
    <col min="11" max="11" width="10.85546875" style="138" customWidth="1"/>
    <col min="12" max="12" width="10.7109375" style="138" customWidth="1"/>
    <col min="13" max="16384" width="9.140625" style="138"/>
  </cols>
  <sheetData>
    <row r="1" spans="1:16" s="79" customFormat="1">
      <c r="E1" s="1581"/>
      <c r="F1" s="1581"/>
      <c r="G1" s="1581"/>
      <c r="H1" s="1581"/>
      <c r="I1" s="1581"/>
      <c r="J1" s="259" t="s">
        <v>784</v>
      </c>
    </row>
    <row r="2" spans="1:16" s="79" customFormat="1" ht="15">
      <c r="A2" s="1582" t="s">
        <v>0</v>
      </c>
      <c r="B2" s="1582"/>
      <c r="C2" s="1582"/>
      <c r="D2" s="1582"/>
      <c r="E2" s="1582"/>
      <c r="F2" s="1582"/>
      <c r="G2" s="1582"/>
      <c r="H2" s="1582"/>
      <c r="I2" s="1582"/>
      <c r="J2" s="1582"/>
    </row>
    <row r="3" spans="1:16" s="79" customFormat="1" ht="20.25">
      <c r="A3" s="1194" t="s">
        <v>655</v>
      </c>
      <c r="B3" s="1194"/>
      <c r="C3" s="1194"/>
      <c r="D3" s="1194"/>
      <c r="E3" s="1194"/>
      <c r="F3" s="1194"/>
      <c r="G3" s="1194"/>
      <c r="H3" s="1194"/>
      <c r="I3" s="1194"/>
      <c r="J3" s="1194"/>
    </row>
    <row r="4" spans="1:16" s="79" customFormat="1" ht="14.25" customHeight="1"/>
    <row r="5" spans="1:16" ht="16.5" customHeight="1">
      <c r="A5" s="1585" t="s">
        <v>785</v>
      </c>
      <c r="B5" s="1585"/>
      <c r="C5" s="1585"/>
      <c r="D5" s="1585"/>
      <c r="E5" s="1585"/>
      <c r="F5" s="1585"/>
      <c r="G5" s="1585"/>
      <c r="H5" s="1585"/>
      <c r="I5" s="1585"/>
      <c r="J5" s="1585"/>
      <c r="K5" s="1585"/>
      <c r="L5" s="1585"/>
    </row>
    <row r="6" spans="1:16" ht="13.5" customHeight="1">
      <c r="A6" s="260"/>
      <c r="B6" s="260"/>
      <c r="C6" s="260"/>
      <c r="D6" s="260"/>
      <c r="E6" s="260"/>
      <c r="F6" s="260"/>
      <c r="G6" s="260"/>
      <c r="H6" s="260"/>
      <c r="I6" s="260"/>
      <c r="J6" s="260"/>
    </row>
    <row r="7" spans="1:16" ht="0.75" customHeight="1"/>
    <row r="8" spans="1:16">
      <c r="A8" s="1583" t="s">
        <v>969</v>
      </c>
      <c r="B8" s="1583"/>
      <c r="C8" s="261"/>
      <c r="H8" s="1584" t="s">
        <v>666</v>
      </c>
      <c r="I8" s="1584"/>
      <c r="J8" s="1584"/>
    </row>
    <row r="9" spans="1:16">
      <c r="A9" s="1379" t="s">
        <v>2</v>
      </c>
      <c r="B9" s="1379" t="s">
        <v>34</v>
      </c>
      <c r="C9" s="1580" t="s">
        <v>778</v>
      </c>
      <c r="D9" s="1580"/>
      <c r="E9" s="1580" t="s">
        <v>126</v>
      </c>
      <c r="F9" s="1580"/>
      <c r="G9" s="1580" t="s">
        <v>779</v>
      </c>
      <c r="H9" s="1580"/>
      <c r="I9" s="1580" t="s">
        <v>127</v>
      </c>
      <c r="J9" s="1580"/>
      <c r="K9" s="1580" t="s">
        <v>128</v>
      </c>
      <c r="L9" s="1580"/>
      <c r="O9" s="262"/>
      <c r="P9" s="263"/>
    </row>
    <row r="10" spans="1:16" ht="53.25" customHeight="1">
      <c r="A10" s="1379"/>
      <c r="B10" s="1379"/>
      <c r="C10" s="258" t="s">
        <v>780</v>
      </c>
      <c r="D10" s="258" t="s">
        <v>781</v>
      </c>
      <c r="E10" s="258" t="s">
        <v>782</v>
      </c>
      <c r="F10" s="258" t="s">
        <v>783</v>
      </c>
      <c r="G10" s="258" t="s">
        <v>782</v>
      </c>
      <c r="H10" s="258" t="s">
        <v>783</v>
      </c>
      <c r="I10" s="258" t="s">
        <v>780</v>
      </c>
      <c r="J10" s="258" t="s">
        <v>781</v>
      </c>
      <c r="K10" s="258" t="s">
        <v>780</v>
      </c>
      <c r="L10" s="258" t="s">
        <v>781</v>
      </c>
    </row>
    <row r="11" spans="1:16">
      <c r="A11" s="258">
        <v>1</v>
      </c>
      <c r="B11" s="258">
        <v>2</v>
      </c>
      <c r="C11" s="258">
        <v>3</v>
      </c>
      <c r="D11" s="258">
        <v>4</v>
      </c>
      <c r="E11" s="258">
        <v>5</v>
      </c>
      <c r="F11" s="258">
        <v>6</v>
      </c>
      <c r="G11" s="258">
        <v>7</v>
      </c>
      <c r="H11" s="258">
        <v>8</v>
      </c>
      <c r="I11" s="258">
        <v>9</v>
      </c>
      <c r="J11" s="258">
        <v>10</v>
      </c>
      <c r="K11" s="258">
        <v>11</v>
      </c>
      <c r="L11" s="258">
        <v>12</v>
      </c>
    </row>
    <row r="12" spans="1:16" ht="15">
      <c r="A12" s="326">
        <v>1</v>
      </c>
      <c r="B12" s="281" t="s">
        <v>829</v>
      </c>
      <c r="C12" s="316"/>
      <c r="D12" s="316"/>
      <c r="E12" s="316"/>
      <c r="F12" s="316"/>
      <c r="G12" s="316"/>
      <c r="H12" s="316"/>
      <c r="I12" s="316"/>
      <c r="J12" s="316"/>
      <c r="K12" s="334"/>
      <c r="L12" s="316"/>
    </row>
    <row r="13" spans="1:16" ht="15">
      <c r="A13" s="326">
        <v>2</v>
      </c>
      <c r="B13" s="281" t="s">
        <v>830</v>
      </c>
      <c r="C13" s="316"/>
      <c r="D13" s="316"/>
      <c r="E13" s="316"/>
      <c r="F13" s="316"/>
      <c r="G13" s="316"/>
      <c r="H13" s="316"/>
      <c r="I13" s="316"/>
      <c r="J13" s="316"/>
      <c r="K13" s="334"/>
      <c r="L13" s="316"/>
    </row>
    <row r="14" spans="1:16" ht="15">
      <c r="A14" s="326">
        <v>3</v>
      </c>
      <c r="B14" s="281" t="s">
        <v>831</v>
      </c>
      <c r="C14" s="316"/>
      <c r="D14" s="316"/>
      <c r="E14" s="316"/>
      <c r="F14" s="316"/>
      <c r="G14" s="316"/>
      <c r="H14" s="316"/>
      <c r="I14" s="316"/>
      <c r="J14" s="316"/>
      <c r="K14" s="334"/>
      <c r="L14" s="316"/>
    </row>
    <row r="15" spans="1:16" ht="15">
      <c r="A15" s="326">
        <v>4</v>
      </c>
      <c r="B15" s="281" t="s">
        <v>832</v>
      </c>
      <c r="C15" s="316"/>
      <c r="D15" s="316"/>
      <c r="E15" s="316"/>
      <c r="F15" s="316"/>
      <c r="G15" s="316"/>
      <c r="H15" s="316"/>
      <c r="I15" s="316"/>
      <c r="J15" s="316"/>
      <c r="K15" s="334"/>
      <c r="L15" s="316"/>
    </row>
    <row r="16" spans="1:16" ht="14.25" customHeight="1">
      <c r="A16" s="326">
        <v>5</v>
      </c>
      <c r="B16" s="281" t="s">
        <v>833</v>
      </c>
      <c r="C16" s="1523" t="s">
        <v>1057</v>
      </c>
      <c r="D16" s="1524"/>
      <c r="E16" s="1524"/>
      <c r="F16" s="1524"/>
      <c r="G16" s="1524"/>
      <c r="H16" s="1524"/>
      <c r="I16" s="1524"/>
      <c r="J16" s="1524"/>
      <c r="K16" s="1524"/>
      <c r="L16" s="335"/>
    </row>
    <row r="17" spans="1:12" ht="14.25" customHeight="1">
      <c r="A17" s="326">
        <v>6</v>
      </c>
      <c r="B17" s="281" t="s">
        <v>834</v>
      </c>
      <c r="C17" s="1525"/>
      <c r="D17" s="1526"/>
      <c r="E17" s="1526"/>
      <c r="F17" s="1526"/>
      <c r="G17" s="1526"/>
      <c r="H17" s="1526"/>
      <c r="I17" s="1526"/>
      <c r="J17" s="1526"/>
      <c r="K17" s="1526"/>
      <c r="L17" s="335"/>
    </row>
    <row r="18" spans="1:12" ht="14.25" customHeight="1">
      <c r="A18" s="326">
        <v>7</v>
      </c>
      <c r="B18" s="281" t="s">
        <v>835</v>
      </c>
      <c r="C18" s="1525"/>
      <c r="D18" s="1526"/>
      <c r="E18" s="1526"/>
      <c r="F18" s="1526"/>
      <c r="G18" s="1526"/>
      <c r="H18" s="1526"/>
      <c r="I18" s="1526"/>
      <c r="J18" s="1526"/>
      <c r="K18" s="1526"/>
      <c r="L18" s="335"/>
    </row>
    <row r="19" spans="1:12" ht="14.25" customHeight="1">
      <c r="A19" s="326">
        <v>8</v>
      </c>
      <c r="B19" s="281" t="s">
        <v>836</v>
      </c>
      <c r="C19" s="1525"/>
      <c r="D19" s="1526"/>
      <c r="E19" s="1526"/>
      <c r="F19" s="1526"/>
      <c r="G19" s="1526"/>
      <c r="H19" s="1526"/>
      <c r="I19" s="1526"/>
      <c r="J19" s="1526"/>
      <c r="K19" s="1526"/>
      <c r="L19" s="335"/>
    </row>
    <row r="20" spans="1:12" ht="14.25" customHeight="1">
      <c r="A20" s="326">
        <v>9</v>
      </c>
      <c r="B20" s="281" t="s">
        <v>837</v>
      </c>
      <c r="C20" s="1525"/>
      <c r="D20" s="1526"/>
      <c r="E20" s="1526"/>
      <c r="F20" s="1526"/>
      <c r="G20" s="1526"/>
      <c r="H20" s="1526"/>
      <c r="I20" s="1526"/>
      <c r="J20" s="1526"/>
      <c r="K20" s="1526"/>
      <c r="L20" s="335"/>
    </row>
    <row r="21" spans="1:12" ht="14.25" customHeight="1">
      <c r="A21" s="326">
        <v>10</v>
      </c>
      <c r="B21" s="281" t="s">
        <v>838</v>
      </c>
      <c r="C21" s="1525"/>
      <c r="D21" s="1526"/>
      <c r="E21" s="1526"/>
      <c r="F21" s="1526"/>
      <c r="G21" s="1526"/>
      <c r="H21" s="1526"/>
      <c r="I21" s="1526"/>
      <c r="J21" s="1526"/>
      <c r="K21" s="1526"/>
      <c r="L21" s="335"/>
    </row>
    <row r="22" spans="1:12" ht="14.25" customHeight="1">
      <c r="A22" s="326">
        <v>11</v>
      </c>
      <c r="B22" s="281" t="s">
        <v>839</v>
      </c>
      <c r="C22" s="1525"/>
      <c r="D22" s="1526"/>
      <c r="E22" s="1526"/>
      <c r="F22" s="1526"/>
      <c r="G22" s="1526"/>
      <c r="H22" s="1526"/>
      <c r="I22" s="1526"/>
      <c r="J22" s="1526"/>
      <c r="K22" s="1526"/>
      <c r="L22" s="335"/>
    </row>
    <row r="23" spans="1:12" ht="14.25" customHeight="1">
      <c r="A23" s="326">
        <v>12</v>
      </c>
      <c r="B23" s="281" t="s">
        <v>840</v>
      </c>
      <c r="C23" s="1525"/>
      <c r="D23" s="1526"/>
      <c r="E23" s="1526"/>
      <c r="F23" s="1526"/>
      <c r="G23" s="1526"/>
      <c r="H23" s="1526"/>
      <c r="I23" s="1526"/>
      <c r="J23" s="1526"/>
      <c r="K23" s="1526"/>
      <c r="L23" s="335"/>
    </row>
    <row r="24" spans="1:12" ht="14.25" customHeight="1">
      <c r="A24" s="326">
        <v>13</v>
      </c>
      <c r="B24" s="281" t="s">
        <v>841</v>
      </c>
      <c r="C24" s="1527"/>
      <c r="D24" s="1528"/>
      <c r="E24" s="1528"/>
      <c r="F24" s="1528"/>
      <c r="G24" s="1528"/>
      <c r="H24" s="1528"/>
      <c r="I24" s="1528"/>
      <c r="J24" s="1528"/>
      <c r="K24" s="1528"/>
      <c r="L24" s="335"/>
    </row>
    <row r="25" spans="1:12" ht="14.25" customHeight="1">
      <c r="A25" s="326">
        <v>14</v>
      </c>
      <c r="B25" s="281" t="s">
        <v>842</v>
      </c>
      <c r="C25" s="316"/>
      <c r="D25" s="316"/>
      <c r="E25" s="316"/>
      <c r="F25" s="316"/>
      <c r="G25" s="316"/>
      <c r="H25" s="316"/>
      <c r="I25" s="316"/>
      <c r="J25" s="316"/>
      <c r="K25" s="334"/>
      <c r="L25" s="316"/>
    </row>
    <row r="26" spans="1:12" ht="15">
      <c r="A26" s="326">
        <v>15</v>
      </c>
      <c r="B26" s="281" t="s">
        <v>843</v>
      </c>
      <c r="C26" s="316"/>
      <c r="D26" s="316"/>
      <c r="E26" s="316"/>
      <c r="F26" s="316"/>
      <c r="G26" s="316"/>
      <c r="H26" s="316"/>
      <c r="I26" s="316"/>
      <c r="J26" s="316"/>
      <c r="K26" s="334"/>
      <c r="L26" s="316"/>
    </row>
    <row r="27" spans="1:12" ht="15">
      <c r="A27" s="326">
        <v>16</v>
      </c>
      <c r="B27" s="281" t="s">
        <v>844</v>
      </c>
      <c r="C27" s="316"/>
      <c r="D27" s="316"/>
      <c r="E27" s="316"/>
      <c r="F27" s="316"/>
      <c r="G27" s="316"/>
      <c r="H27" s="316"/>
      <c r="I27" s="316"/>
      <c r="J27" s="316"/>
      <c r="K27" s="334"/>
      <c r="L27" s="316"/>
    </row>
    <row r="28" spans="1:12" ht="15">
      <c r="A28" s="326">
        <v>17</v>
      </c>
      <c r="B28" s="281" t="s">
        <v>845</v>
      </c>
      <c r="C28" s="316"/>
      <c r="D28" s="316"/>
      <c r="E28" s="316"/>
      <c r="F28" s="316"/>
      <c r="G28" s="316"/>
      <c r="H28" s="316"/>
      <c r="I28" s="316"/>
      <c r="J28" s="316"/>
      <c r="K28" s="334"/>
      <c r="L28" s="316"/>
    </row>
    <row r="29" spans="1:12" ht="15">
      <c r="A29" s="326">
        <v>18</v>
      </c>
      <c r="B29" s="281" t="s">
        <v>846</v>
      </c>
      <c r="C29" s="316"/>
      <c r="D29" s="316"/>
      <c r="E29" s="316"/>
      <c r="F29" s="316"/>
      <c r="G29" s="316"/>
      <c r="H29" s="316"/>
      <c r="I29" s="316"/>
      <c r="J29" s="316"/>
      <c r="K29" s="334"/>
      <c r="L29" s="316"/>
    </row>
    <row r="30" spans="1:12" ht="15">
      <c r="A30" s="326">
        <v>19</v>
      </c>
      <c r="B30" s="281" t="s">
        <v>847</v>
      </c>
      <c r="C30" s="316"/>
      <c r="D30" s="316"/>
      <c r="E30" s="316"/>
      <c r="F30" s="316"/>
      <c r="G30" s="316"/>
      <c r="H30" s="316"/>
      <c r="I30" s="316"/>
      <c r="J30" s="316"/>
      <c r="K30" s="334"/>
      <c r="L30" s="316"/>
    </row>
    <row r="31" spans="1:12" ht="15">
      <c r="A31" s="326">
        <v>20</v>
      </c>
      <c r="B31" s="281" t="s">
        <v>848</v>
      </c>
      <c r="C31" s="316"/>
      <c r="D31" s="316"/>
      <c r="E31" s="316"/>
      <c r="F31" s="316"/>
      <c r="G31" s="316"/>
      <c r="H31" s="316"/>
      <c r="I31" s="316"/>
      <c r="J31" s="316"/>
      <c r="K31" s="334"/>
      <c r="L31" s="316"/>
    </row>
    <row r="32" spans="1:12" ht="15.75" customHeight="1">
      <c r="A32" s="326">
        <v>21</v>
      </c>
      <c r="B32" s="281" t="s">
        <v>849</v>
      </c>
      <c r="C32" s="316"/>
      <c r="D32" s="316"/>
      <c r="E32" s="316"/>
      <c r="F32" s="316"/>
      <c r="G32" s="316"/>
      <c r="H32" s="316"/>
      <c r="I32" s="316"/>
      <c r="J32" s="316"/>
      <c r="K32" s="334"/>
      <c r="L32" s="316"/>
    </row>
    <row r="33" spans="1:13" ht="12.75" customHeight="1">
      <c r="A33" s="327" t="s">
        <v>15</v>
      </c>
      <c r="B33" s="316"/>
      <c r="C33" s="316"/>
      <c r="D33" s="316"/>
      <c r="E33" s="316"/>
      <c r="F33" s="316"/>
      <c r="G33" s="316"/>
      <c r="H33" s="316"/>
      <c r="I33" s="316"/>
      <c r="J33" s="316"/>
      <c r="K33" s="316"/>
      <c r="L33" s="316"/>
    </row>
    <row r="34" spans="1:13" ht="12.75" customHeight="1">
      <c r="A34" s="317"/>
      <c r="B34" s="317"/>
      <c r="C34" s="317"/>
      <c r="D34" s="317"/>
      <c r="E34" s="317"/>
      <c r="F34" s="317"/>
      <c r="G34" s="317"/>
      <c r="H34" s="317"/>
      <c r="I34" s="317"/>
      <c r="J34" s="317"/>
      <c r="K34" s="317"/>
      <c r="L34" s="317"/>
    </row>
    <row r="35" spans="1:13" ht="15">
      <c r="A35" s="318"/>
      <c r="B35" s="318"/>
      <c r="C35" s="318"/>
      <c r="D35" s="318"/>
      <c r="E35" s="318"/>
      <c r="F35" s="318"/>
      <c r="G35" s="318"/>
      <c r="H35" s="318"/>
      <c r="I35" s="319"/>
      <c r="J35" s="319"/>
      <c r="K35" s="318"/>
      <c r="L35" s="318"/>
    </row>
    <row r="36" spans="1:13" ht="15">
      <c r="A36" s="318"/>
      <c r="B36" s="318"/>
      <c r="C36" s="318"/>
      <c r="D36" s="318"/>
      <c r="E36" s="318"/>
      <c r="F36" s="318"/>
      <c r="G36" s="318"/>
      <c r="H36" s="318"/>
      <c r="I36" s="319"/>
      <c r="J36" s="319"/>
      <c r="K36" s="318"/>
      <c r="L36" s="318"/>
    </row>
    <row r="37" spans="1:13" ht="15">
      <c r="A37" s="318"/>
      <c r="B37" s="318"/>
      <c r="C37" s="318"/>
      <c r="D37" s="318"/>
      <c r="E37" s="318"/>
      <c r="F37" s="318"/>
      <c r="G37" s="318"/>
      <c r="H37" s="318"/>
      <c r="I37" s="319"/>
      <c r="J37" s="319"/>
      <c r="K37" s="318"/>
      <c r="L37" s="318"/>
    </row>
    <row r="38" spans="1:13" ht="15" customHeight="1">
      <c r="A38" s="318"/>
      <c r="B38" s="318"/>
      <c r="C38" s="318"/>
      <c r="D38" s="318"/>
      <c r="E38" s="318"/>
      <c r="F38" s="378"/>
      <c r="G38" s="1086" t="s">
        <v>1065</v>
      </c>
      <c r="H38" s="1086"/>
      <c r="I38" s="1086"/>
      <c r="J38" s="1086"/>
      <c r="K38" s="1086"/>
      <c r="L38" s="1086"/>
      <c r="M38" s="1086"/>
    </row>
    <row r="39" spans="1:13" ht="15" customHeight="1">
      <c r="A39" s="319"/>
      <c r="B39" s="319"/>
      <c r="C39" s="318"/>
      <c r="D39" s="318"/>
      <c r="E39" s="318"/>
      <c r="F39" s="378"/>
      <c r="G39" s="1086"/>
      <c r="H39" s="1086"/>
      <c r="I39" s="1086"/>
      <c r="J39" s="1086"/>
      <c r="K39" s="1086"/>
      <c r="L39" s="1086"/>
      <c r="M39" s="1086"/>
    </row>
    <row r="40" spans="1:13" ht="15" customHeight="1">
      <c r="A40" s="319" t="s">
        <v>11</v>
      </c>
      <c r="B40" s="317"/>
      <c r="C40" s="317"/>
      <c r="D40" s="317"/>
      <c r="E40" s="317"/>
      <c r="F40" s="378"/>
      <c r="G40" s="1086"/>
      <c r="H40" s="1086"/>
      <c r="I40" s="1086"/>
      <c r="J40" s="1086"/>
      <c r="K40" s="1086"/>
      <c r="L40" s="1086"/>
      <c r="M40" s="1086"/>
    </row>
    <row r="41" spans="1:13" ht="15" customHeight="1">
      <c r="A41" s="317"/>
      <c r="B41" s="317"/>
      <c r="C41" s="317"/>
      <c r="D41" s="317"/>
      <c r="E41" s="317"/>
      <c r="F41" s="378"/>
      <c r="G41" s="1086"/>
      <c r="H41" s="1086"/>
      <c r="I41" s="1086"/>
      <c r="J41" s="1086"/>
      <c r="K41" s="1086"/>
      <c r="L41" s="1086"/>
      <c r="M41" s="1086"/>
    </row>
    <row r="42" spans="1:13" ht="15" customHeight="1">
      <c r="A42" s="317"/>
      <c r="B42" s="317"/>
      <c r="C42" s="317"/>
      <c r="D42" s="317"/>
      <c r="E42" s="317"/>
      <c r="F42" s="378"/>
      <c r="G42" s="1086"/>
      <c r="H42" s="1086"/>
      <c r="I42" s="1086"/>
      <c r="J42" s="1086"/>
      <c r="K42" s="1086"/>
      <c r="L42" s="1086"/>
      <c r="M42" s="1086"/>
    </row>
    <row r="43" spans="1:13" ht="15" customHeight="1">
      <c r="A43" s="317"/>
      <c r="B43" s="317"/>
      <c r="C43" s="317"/>
      <c r="D43" s="317"/>
      <c r="E43" s="317"/>
      <c r="F43" s="378"/>
      <c r="G43" s="1086"/>
      <c r="H43" s="1086"/>
      <c r="I43" s="1086"/>
      <c r="J43" s="1086"/>
      <c r="K43" s="1086"/>
      <c r="L43" s="1086"/>
      <c r="M43" s="1086"/>
    </row>
    <row r="44" spans="1:13">
      <c r="G44" s="1086"/>
      <c r="H44" s="1086"/>
      <c r="I44" s="1086"/>
      <c r="J44" s="1086"/>
      <c r="K44" s="1086"/>
      <c r="L44" s="1086"/>
      <c r="M44" s="1086"/>
    </row>
    <row r="45" spans="1:13">
      <c r="G45" s="1086"/>
      <c r="H45" s="1086"/>
      <c r="I45" s="1086"/>
      <c r="J45" s="1086"/>
      <c r="K45" s="1086"/>
      <c r="L45" s="1086"/>
      <c r="M45" s="1086"/>
    </row>
  </sheetData>
  <mergeCells count="15">
    <mergeCell ref="G38:M45"/>
    <mergeCell ref="I9:J9"/>
    <mergeCell ref="K9:L9"/>
    <mergeCell ref="C16:K24"/>
    <mergeCell ref="E1:I1"/>
    <mergeCell ref="A2:J2"/>
    <mergeCell ref="A3:J3"/>
    <mergeCell ref="A8:B8"/>
    <mergeCell ref="H8:J8"/>
    <mergeCell ref="A5:L5"/>
    <mergeCell ref="A9:A10"/>
    <mergeCell ref="B9:B10"/>
    <mergeCell ref="C9:D9"/>
    <mergeCell ref="E9:F9"/>
    <mergeCell ref="G9:H9"/>
  </mergeCells>
  <printOptions horizontalCentered="1"/>
  <pageMargins left="0.70866141732283472" right="0.70866141732283472" top="0.23622047244094491" bottom="0" header="0.31496062992125984" footer="0.31496062992125984"/>
  <pageSetup paperSize="5" scale="96" orientation="landscape" r:id="rId1"/>
</worksheet>
</file>

<file path=xl/worksheets/sheet69.xml><?xml version="1.0" encoding="utf-8"?>
<worksheet xmlns="http://schemas.openxmlformats.org/spreadsheetml/2006/main" xmlns:r="http://schemas.openxmlformats.org/officeDocument/2006/relationships">
  <dimension ref="A1"/>
  <sheetViews>
    <sheetView topLeftCell="A4" workbookViewId="0"/>
  </sheetViews>
  <sheetFormatPr defaultRowHeight="12.75"/>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pageSetUpPr fitToPage="1"/>
  </sheetPr>
  <dimension ref="A1:O40"/>
  <sheetViews>
    <sheetView view="pageBreakPreview" topLeftCell="A16" zoomScaleNormal="90" zoomScaleSheetLayoutView="100" workbookViewId="0">
      <selection activeCell="F36" sqref="F36:J39"/>
    </sheetView>
  </sheetViews>
  <sheetFormatPr defaultRowHeight="12.75"/>
  <cols>
    <col min="1" max="1" width="8.28515625" customWidth="1"/>
    <col min="2" max="2" width="15.5703125" customWidth="1"/>
    <col min="3" max="3" width="17.28515625" style="683" customWidth="1"/>
    <col min="4" max="4" width="21" style="683" customWidth="1"/>
    <col min="5" max="5" width="21.140625" style="683" customWidth="1"/>
    <col min="6" max="6" width="20.7109375" style="683" customWidth="1"/>
    <col min="7" max="7" width="23.5703125" style="683" customWidth="1"/>
    <col min="8" max="8" width="30.85546875" customWidth="1"/>
    <col min="9" max="9" width="9.85546875" customWidth="1"/>
  </cols>
  <sheetData>
    <row r="1" spans="1:9" s="358" customFormat="1" ht="18">
      <c r="A1" s="1200" t="s">
        <v>0</v>
      </c>
      <c r="B1" s="1200"/>
      <c r="C1" s="1200"/>
      <c r="D1" s="1200"/>
      <c r="E1" s="1200"/>
      <c r="F1" s="1200"/>
      <c r="G1" s="1200"/>
      <c r="H1" s="357" t="s">
        <v>263</v>
      </c>
    </row>
    <row r="2" spans="1:9" s="358" customFormat="1" ht="21">
      <c r="A2" s="1201" t="s">
        <v>655</v>
      </c>
      <c r="B2" s="1201"/>
      <c r="C2" s="1201"/>
      <c r="D2" s="1201"/>
      <c r="E2" s="1201"/>
      <c r="F2" s="1201"/>
      <c r="G2" s="1201"/>
      <c r="H2" s="1201"/>
    </row>
    <row r="3" spans="1:9" s="358" customFormat="1" ht="15">
      <c r="A3" s="359"/>
      <c r="B3" s="359"/>
      <c r="C3" s="691"/>
      <c r="D3" s="691"/>
      <c r="E3" s="691"/>
      <c r="F3" s="691"/>
      <c r="G3" s="691"/>
    </row>
    <row r="4" spans="1:9" s="358" customFormat="1" ht="18" customHeight="1">
      <c r="A4" s="1202" t="s">
        <v>659</v>
      </c>
      <c r="B4" s="1202"/>
      <c r="C4" s="1202"/>
      <c r="D4" s="1202"/>
      <c r="E4" s="1202"/>
      <c r="F4" s="1202"/>
      <c r="G4" s="1202"/>
      <c r="H4" s="1202"/>
    </row>
    <row r="5" spans="1:9" s="358" customFormat="1">
      <c r="A5" s="1204" t="s">
        <v>957</v>
      </c>
      <c r="B5" s="1204"/>
      <c r="C5" s="691"/>
      <c r="D5" s="691"/>
      <c r="E5" s="691"/>
      <c r="F5" s="691"/>
      <c r="G5" s="691"/>
    </row>
    <row r="6" spans="1:9" s="358" customFormat="1" ht="15">
      <c r="A6" s="360"/>
      <c r="B6" s="360"/>
      <c r="C6" s="691"/>
      <c r="D6" s="691"/>
      <c r="E6" s="691"/>
      <c r="F6" s="691"/>
      <c r="G6" s="1203" t="s">
        <v>1015</v>
      </c>
      <c r="H6" s="1203"/>
      <c r="I6" s="361"/>
    </row>
    <row r="7" spans="1:9" s="358" customFormat="1" ht="59.25" customHeight="1">
      <c r="A7" s="362" t="s">
        <v>2</v>
      </c>
      <c r="B7" s="362" t="s">
        <v>3</v>
      </c>
      <c r="C7" s="692" t="s">
        <v>265</v>
      </c>
      <c r="D7" s="692" t="s">
        <v>266</v>
      </c>
      <c r="E7" s="692" t="s">
        <v>267</v>
      </c>
      <c r="F7" s="692" t="s">
        <v>268</v>
      </c>
      <c r="G7" s="692" t="s">
        <v>269</v>
      </c>
      <c r="H7" s="363" t="s">
        <v>270</v>
      </c>
    </row>
    <row r="8" spans="1:9" s="357" customFormat="1" ht="15">
      <c r="A8" s="364" t="s">
        <v>271</v>
      </c>
      <c r="B8" s="364" t="s">
        <v>272</v>
      </c>
      <c r="C8" s="364" t="s">
        <v>273</v>
      </c>
      <c r="D8" s="364" t="s">
        <v>274</v>
      </c>
      <c r="E8" s="364" t="s">
        <v>275</v>
      </c>
      <c r="F8" s="364" t="s">
        <v>276</v>
      </c>
      <c r="G8" s="364" t="s">
        <v>277</v>
      </c>
      <c r="H8" s="364" t="s">
        <v>278</v>
      </c>
    </row>
    <row r="9" spans="1:9" s="662" customFormat="1">
      <c r="A9" s="365">
        <v>1</v>
      </c>
      <c r="B9" s="365" t="s">
        <v>829</v>
      </c>
      <c r="C9" s="8">
        <v>503</v>
      </c>
      <c r="D9" s="8">
        <v>144</v>
      </c>
      <c r="E9" s="8">
        <v>173</v>
      </c>
      <c r="F9" s="414">
        <f t="shared" ref="F9:F29" si="0">C9+D9+E9</f>
        <v>820</v>
      </c>
      <c r="G9" s="8">
        <v>820</v>
      </c>
      <c r="H9" s="760"/>
    </row>
    <row r="10" spans="1:9" s="662" customFormat="1" ht="26.25" customHeight="1">
      <c r="A10" s="365">
        <v>2</v>
      </c>
      <c r="B10" s="365" t="s">
        <v>830</v>
      </c>
      <c r="C10" s="414">
        <v>656</v>
      </c>
      <c r="D10" s="414">
        <v>159</v>
      </c>
      <c r="E10" s="414">
        <v>307</v>
      </c>
      <c r="F10" s="414">
        <f t="shared" si="0"/>
        <v>1122</v>
      </c>
      <c r="G10" s="414">
        <v>1122</v>
      </c>
      <c r="H10" s="760"/>
    </row>
    <row r="11" spans="1:9" s="662" customFormat="1">
      <c r="A11" s="365">
        <v>3</v>
      </c>
      <c r="B11" s="365" t="s">
        <v>831</v>
      </c>
      <c r="C11" s="414">
        <v>247</v>
      </c>
      <c r="D11" s="414">
        <v>130</v>
      </c>
      <c r="E11" s="414">
        <v>368</v>
      </c>
      <c r="F11" s="414">
        <f t="shared" si="0"/>
        <v>745</v>
      </c>
      <c r="G11" s="414">
        <v>745</v>
      </c>
      <c r="H11" s="760"/>
    </row>
    <row r="12" spans="1:9" s="662" customFormat="1">
      <c r="A12" s="365">
        <v>4</v>
      </c>
      <c r="B12" s="365" t="s">
        <v>832</v>
      </c>
      <c r="C12" s="414">
        <v>387</v>
      </c>
      <c r="D12" s="414">
        <v>88</v>
      </c>
      <c r="E12" s="414">
        <v>142</v>
      </c>
      <c r="F12" s="414">
        <f t="shared" si="0"/>
        <v>617</v>
      </c>
      <c r="G12" s="414">
        <v>617</v>
      </c>
      <c r="H12" s="760"/>
    </row>
    <row r="13" spans="1:9" s="662" customFormat="1">
      <c r="A13" s="365">
        <v>5</v>
      </c>
      <c r="B13" s="365" t="s">
        <v>833</v>
      </c>
      <c r="C13" s="414">
        <v>392</v>
      </c>
      <c r="D13" s="414">
        <v>91</v>
      </c>
      <c r="E13" s="414">
        <v>121</v>
      </c>
      <c r="F13" s="414">
        <f t="shared" si="0"/>
        <v>604</v>
      </c>
      <c r="G13" s="414">
        <v>604</v>
      </c>
      <c r="H13" s="760"/>
    </row>
    <row r="14" spans="1:9" s="662" customFormat="1">
      <c r="A14" s="365">
        <v>6</v>
      </c>
      <c r="B14" s="365" t="s">
        <v>834</v>
      </c>
      <c r="C14" s="414">
        <v>509</v>
      </c>
      <c r="D14" s="414">
        <v>99</v>
      </c>
      <c r="E14" s="414">
        <v>262</v>
      </c>
      <c r="F14" s="414">
        <f t="shared" si="0"/>
        <v>870</v>
      </c>
      <c r="G14" s="414">
        <v>870</v>
      </c>
      <c r="H14" s="760"/>
    </row>
    <row r="15" spans="1:9" s="662" customFormat="1">
      <c r="A15" s="365">
        <v>7</v>
      </c>
      <c r="B15" s="365" t="s">
        <v>835</v>
      </c>
      <c r="C15" s="884">
        <v>301</v>
      </c>
      <c r="D15" s="884">
        <v>53</v>
      </c>
      <c r="E15" s="884">
        <v>179</v>
      </c>
      <c r="F15" s="414">
        <f t="shared" si="0"/>
        <v>533</v>
      </c>
      <c r="G15" s="884">
        <f>C15+D15+E15</f>
        <v>533</v>
      </c>
      <c r="H15" s="760"/>
    </row>
    <row r="16" spans="1:9" s="662" customFormat="1">
      <c r="A16" s="365">
        <v>8</v>
      </c>
      <c r="B16" s="365" t="s">
        <v>836</v>
      </c>
      <c r="C16" s="414">
        <v>432</v>
      </c>
      <c r="D16" s="414">
        <v>100</v>
      </c>
      <c r="E16" s="414">
        <v>216</v>
      </c>
      <c r="F16" s="414">
        <f t="shared" si="0"/>
        <v>748</v>
      </c>
      <c r="G16" s="414">
        <v>748</v>
      </c>
      <c r="H16" s="760"/>
    </row>
    <row r="17" spans="1:10" s="662" customFormat="1">
      <c r="A17" s="365">
        <v>9</v>
      </c>
      <c r="B17" s="365" t="s">
        <v>837</v>
      </c>
      <c r="C17" s="414">
        <v>373</v>
      </c>
      <c r="D17" s="414">
        <v>73</v>
      </c>
      <c r="E17" s="414">
        <v>149</v>
      </c>
      <c r="F17" s="414">
        <f t="shared" si="0"/>
        <v>595</v>
      </c>
      <c r="G17" s="414">
        <v>595</v>
      </c>
      <c r="H17" s="760"/>
    </row>
    <row r="18" spans="1:10" s="662" customFormat="1">
      <c r="A18" s="365">
        <v>10</v>
      </c>
      <c r="B18" s="365" t="s">
        <v>838</v>
      </c>
      <c r="C18" s="414">
        <v>489</v>
      </c>
      <c r="D18" s="414">
        <v>120</v>
      </c>
      <c r="E18" s="414">
        <v>170</v>
      </c>
      <c r="F18" s="414">
        <f t="shared" si="0"/>
        <v>779</v>
      </c>
      <c r="G18" s="414">
        <v>779</v>
      </c>
      <c r="H18" s="760"/>
    </row>
    <row r="19" spans="1:10" s="662" customFormat="1" ht="17.25" customHeight="1">
      <c r="A19" s="365">
        <v>11</v>
      </c>
      <c r="B19" s="365" t="s">
        <v>839</v>
      </c>
      <c r="C19" s="414">
        <v>492</v>
      </c>
      <c r="D19" s="414">
        <v>118</v>
      </c>
      <c r="E19" s="414">
        <v>189</v>
      </c>
      <c r="F19" s="414">
        <f t="shared" si="0"/>
        <v>799</v>
      </c>
      <c r="G19" s="414">
        <v>799</v>
      </c>
      <c r="H19" s="760"/>
    </row>
    <row r="20" spans="1:10" s="662" customFormat="1" ht="16.5" customHeight="1">
      <c r="A20" s="365">
        <v>12</v>
      </c>
      <c r="B20" s="365" t="s">
        <v>869</v>
      </c>
      <c r="C20" s="414">
        <v>476</v>
      </c>
      <c r="D20" s="414">
        <v>135</v>
      </c>
      <c r="E20" s="414">
        <v>145</v>
      </c>
      <c r="F20" s="414">
        <f t="shared" si="0"/>
        <v>756</v>
      </c>
      <c r="G20" s="414">
        <v>756</v>
      </c>
      <c r="H20" s="760"/>
      <c r="I20" s="677"/>
      <c r="J20" s="664"/>
    </row>
    <row r="21" spans="1:10" s="662" customFormat="1">
      <c r="A21" s="365">
        <v>13</v>
      </c>
      <c r="B21" s="365" t="s">
        <v>841</v>
      </c>
      <c r="C21" s="414">
        <v>482</v>
      </c>
      <c r="D21" s="414">
        <v>343</v>
      </c>
      <c r="E21" s="414">
        <v>81</v>
      </c>
      <c r="F21" s="414">
        <f t="shared" si="0"/>
        <v>906</v>
      </c>
      <c r="G21" s="414">
        <v>906</v>
      </c>
      <c r="H21" s="760"/>
      <c r="I21" s="677"/>
      <c r="J21" s="664"/>
    </row>
    <row r="22" spans="1:10" s="290" customFormat="1">
      <c r="A22" s="658">
        <v>14</v>
      </c>
      <c r="B22" s="658" t="s">
        <v>842</v>
      </c>
      <c r="C22" s="697">
        <v>360</v>
      </c>
      <c r="D22" s="697">
        <v>144</v>
      </c>
      <c r="E22" s="697">
        <v>105</v>
      </c>
      <c r="F22" s="414">
        <f t="shared" si="0"/>
        <v>609</v>
      </c>
      <c r="G22" s="697">
        <v>609</v>
      </c>
      <c r="H22" s="760"/>
      <c r="I22" s="923"/>
      <c r="J22" s="282"/>
    </row>
    <row r="23" spans="1:10" s="662" customFormat="1">
      <c r="A23" s="365">
        <v>15</v>
      </c>
      <c r="B23" s="365" t="s">
        <v>843</v>
      </c>
      <c r="C23" s="414">
        <v>133</v>
      </c>
      <c r="D23" s="414">
        <v>143</v>
      </c>
      <c r="E23" s="414">
        <v>144</v>
      </c>
      <c r="F23" s="414">
        <f t="shared" si="0"/>
        <v>420</v>
      </c>
      <c r="G23" s="414">
        <v>420</v>
      </c>
      <c r="H23" s="760"/>
      <c r="I23" s="663"/>
      <c r="J23" s="664"/>
    </row>
    <row r="24" spans="1:10" s="662" customFormat="1">
      <c r="A24" s="365">
        <v>16</v>
      </c>
      <c r="B24" s="365" t="s">
        <v>844</v>
      </c>
      <c r="C24" s="414">
        <v>249</v>
      </c>
      <c r="D24" s="414">
        <v>58</v>
      </c>
      <c r="E24" s="414">
        <v>123</v>
      </c>
      <c r="F24" s="414">
        <f t="shared" si="0"/>
        <v>430</v>
      </c>
      <c r="G24" s="414">
        <v>430</v>
      </c>
      <c r="H24" s="760"/>
      <c r="I24" s="677"/>
      <c r="J24" s="664"/>
    </row>
    <row r="25" spans="1:10" s="662" customFormat="1">
      <c r="A25" s="365">
        <v>17</v>
      </c>
      <c r="B25" s="365" t="s">
        <v>845</v>
      </c>
      <c r="C25" s="414">
        <v>220</v>
      </c>
      <c r="D25" s="414">
        <v>251</v>
      </c>
      <c r="E25" s="414">
        <v>189</v>
      </c>
      <c r="F25" s="414">
        <f t="shared" si="0"/>
        <v>660</v>
      </c>
      <c r="G25" s="414">
        <v>660</v>
      </c>
      <c r="H25" s="760"/>
      <c r="I25" s="677"/>
      <c r="J25" s="664"/>
    </row>
    <row r="26" spans="1:10" s="662" customFormat="1">
      <c r="A26" s="365">
        <v>18</v>
      </c>
      <c r="B26" s="365" t="s">
        <v>846</v>
      </c>
      <c r="C26" s="884">
        <v>231</v>
      </c>
      <c r="D26" s="884">
        <v>37</v>
      </c>
      <c r="E26" s="884">
        <v>144</v>
      </c>
      <c r="F26" s="414">
        <f t="shared" si="0"/>
        <v>412</v>
      </c>
      <c r="G26" s="414">
        <v>412</v>
      </c>
      <c r="H26" s="760"/>
      <c r="I26" s="677"/>
      <c r="J26" s="664"/>
    </row>
    <row r="27" spans="1:10" s="662" customFormat="1">
      <c r="A27" s="365">
        <v>19</v>
      </c>
      <c r="B27" s="365" t="s">
        <v>847</v>
      </c>
      <c r="C27" s="414">
        <v>529</v>
      </c>
      <c r="D27" s="414">
        <v>122</v>
      </c>
      <c r="E27" s="414">
        <v>187</v>
      </c>
      <c r="F27" s="414">
        <f t="shared" si="0"/>
        <v>838</v>
      </c>
      <c r="G27" s="414">
        <v>838</v>
      </c>
      <c r="H27" s="760"/>
      <c r="I27" s="677"/>
      <c r="J27" s="664"/>
    </row>
    <row r="28" spans="1:10" s="662" customFormat="1">
      <c r="A28" s="365">
        <v>20</v>
      </c>
      <c r="B28" s="365" t="s">
        <v>848</v>
      </c>
      <c r="C28" s="414">
        <v>438</v>
      </c>
      <c r="D28" s="414">
        <v>81</v>
      </c>
      <c r="E28" s="414">
        <v>217</v>
      </c>
      <c r="F28" s="414">
        <f t="shared" si="0"/>
        <v>736</v>
      </c>
      <c r="G28" s="414">
        <v>736</v>
      </c>
      <c r="H28" s="760"/>
    </row>
    <row r="29" spans="1:10" s="662" customFormat="1">
      <c r="A29" s="365">
        <v>21</v>
      </c>
      <c r="B29" s="365" t="s">
        <v>849</v>
      </c>
      <c r="C29" s="414">
        <v>254</v>
      </c>
      <c r="D29" s="414">
        <v>238</v>
      </c>
      <c r="E29" s="414">
        <v>499</v>
      </c>
      <c r="F29" s="414">
        <f t="shared" si="0"/>
        <v>991</v>
      </c>
      <c r="G29" s="414">
        <v>991</v>
      </c>
      <c r="H29" s="760"/>
    </row>
    <row r="30" spans="1:10" s="366" customFormat="1" ht="14.25">
      <c r="A30" s="603"/>
      <c r="B30" s="367" t="s">
        <v>15</v>
      </c>
      <c r="C30" s="413">
        <f>SUM(C9:C29)</f>
        <v>8153</v>
      </c>
      <c r="D30" s="413">
        <f t="shared" ref="D30:E30" si="1">SUM(D9:D29)</f>
        <v>2727</v>
      </c>
      <c r="E30" s="413">
        <f t="shared" si="1"/>
        <v>4110</v>
      </c>
      <c r="F30" s="413">
        <f t="shared" ref="F30" si="2">SUM(F9:F29)</f>
        <v>14990</v>
      </c>
      <c r="G30" s="413">
        <f t="shared" ref="G30" si="3">SUM(G9:G29)</f>
        <v>14990</v>
      </c>
      <c r="H30" s="603"/>
    </row>
    <row r="31" spans="1:10" s="358" customFormat="1">
      <c r="A31" s="1199"/>
      <c r="B31" s="1199"/>
      <c r="C31" s="1199"/>
      <c r="D31" s="1199"/>
      <c r="E31" s="1199"/>
      <c r="F31" s="1199"/>
      <c r="G31" s="1199"/>
      <c r="H31" s="1199"/>
      <c r="I31" s="1199"/>
    </row>
    <row r="32" spans="1:10">
      <c r="A32" s="177" t="s">
        <v>279</v>
      </c>
    </row>
    <row r="34" spans="1:15" s="652" customFormat="1">
      <c r="C34" s="1014"/>
      <c r="D34" s="1014"/>
      <c r="E34" s="1014"/>
      <c r="F34" s="1014"/>
      <c r="G34" s="1014"/>
    </row>
    <row r="35" spans="1:15">
      <c r="C35" s="693"/>
      <c r="D35" s="693"/>
      <c r="E35" s="693"/>
      <c r="F35" s="630"/>
    </row>
    <row r="36" spans="1:15" ht="15" customHeight="1">
      <c r="A36" s="356" t="s">
        <v>18</v>
      </c>
      <c r="B36" s="368"/>
      <c r="C36" s="478"/>
      <c r="D36" s="478"/>
      <c r="E36" s="694"/>
      <c r="F36" s="1086" t="s">
        <v>1058</v>
      </c>
      <c r="G36" s="1086"/>
      <c r="H36" s="1086"/>
      <c r="I36" s="1086"/>
      <c r="J36" s="1086"/>
      <c r="K36" s="179"/>
    </row>
    <row r="37" spans="1:15" ht="15" customHeight="1">
      <c r="A37" s="371"/>
      <c r="B37" s="372"/>
      <c r="C37" s="682"/>
      <c r="D37" s="682"/>
      <c r="E37" s="695"/>
      <c r="F37" s="1086"/>
      <c r="G37" s="1086"/>
      <c r="H37" s="1086"/>
      <c r="I37" s="1086"/>
      <c r="J37" s="1086"/>
      <c r="K37" s="179"/>
    </row>
    <row r="38" spans="1:15" ht="15" customHeight="1">
      <c r="A38" s="371"/>
      <c r="B38" s="372"/>
      <c r="C38" s="682"/>
      <c r="D38" s="682"/>
      <c r="E38" s="695"/>
      <c r="F38" s="1086"/>
      <c r="G38" s="1086"/>
      <c r="H38" s="1086"/>
      <c r="I38" s="1086"/>
      <c r="J38" s="1086"/>
      <c r="K38" s="179"/>
    </row>
    <row r="39" spans="1:15" ht="12.75" customHeight="1">
      <c r="A39" s="371"/>
      <c r="B39" s="372"/>
      <c r="C39" s="682"/>
      <c r="D39" s="682"/>
      <c r="E39" s="682"/>
      <c r="F39" s="1086"/>
      <c r="G39" s="1086"/>
      <c r="H39" s="1086"/>
      <c r="I39" s="1086"/>
      <c r="J39" s="1086"/>
      <c r="K39" s="178"/>
    </row>
    <row r="40" spans="1:15">
      <c r="A40" s="178"/>
      <c r="B40" s="178"/>
      <c r="C40" s="684"/>
      <c r="D40" s="684"/>
      <c r="E40" s="684"/>
      <c r="F40" s="684"/>
      <c r="G40" s="684"/>
      <c r="H40" s="178"/>
      <c r="I40" s="178"/>
      <c r="J40" s="178"/>
      <c r="K40" s="178"/>
      <c r="L40" s="178"/>
      <c r="M40" s="178"/>
      <c r="N40" s="178"/>
      <c r="O40" s="178"/>
    </row>
  </sheetData>
  <mergeCells count="7">
    <mergeCell ref="A31:I31"/>
    <mergeCell ref="F36:J39"/>
    <mergeCell ref="A1:G1"/>
    <mergeCell ref="A2:H2"/>
    <mergeCell ref="A4:H4"/>
    <mergeCell ref="G6:H6"/>
    <mergeCell ref="A5:B5"/>
  </mergeCells>
  <printOptions horizontalCentered="1"/>
  <pageMargins left="0.70866141732283472" right="0.70866141732283472" top="0.23622047244094491" bottom="0" header="0.31496062992125984" footer="0.31496062992125984"/>
  <pageSetup paperSize="5" orientation="landscape" r:id="rId1"/>
</worksheet>
</file>

<file path=xl/worksheets/sheet70.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pageSetUpPr fitToPage="1"/>
  </sheetPr>
  <dimension ref="A1:R47"/>
  <sheetViews>
    <sheetView view="pageBreakPreview" topLeftCell="A7" zoomScale="85" zoomScaleSheetLayoutView="85" workbookViewId="0">
      <selection activeCell="I42" sqref="I42:M45"/>
    </sheetView>
  </sheetViews>
  <sheetFormatPr defaultRowHeight="12.75"/>
  <cols>
    <col min="1" max="1" width="8" customWidth="1"/>
    <col min="2" max="2" width="11.7109375" customWidth="1"/>
    <col min="3" max="3" width="9.7109375" style="690" customWidth="1"/>
    <col min="4" max="4" width="9.5703125" style="690" customWidth="1"/>
    <col min="5" max="5" width="9.7109375" style="690" customWidth="1"/>
    <col min="6" max="6" width="10" style="690" customWidth="1"/>
    <col min="7" max="7" width="9.85546875" style="690" customWidth="1"/>
    <col min="8" max="8" width="9.140625" style="690"/>
    <col min="9" max="9" width="10.7109375" style="690" customWidth="1"/>
    <col min="10" max="10" width="8.85546875" style="690" customWidth="1"/>
    <col min="11" max="11" width="9.85546875" style="690" customWidth="1"/>
    <col min="12" max="12" width="11.140625" style="690" customWidth="1"/>
    <col min="13" max="13" width="19.7109375" style="776" customWidth="1"/>
  </cols>
  <sheetData>
    <row r="1" spans="1:18" ht="12.75" customHeight="1">
      <c r="D1" s="1119"/>
      <c r="E1" s="1119"/>
      <c r="F1" s="1119"/>
      <c r="G1" s="1119"/>
      <c r="H1" s="1119"/>
      <c r="K1" s="1206" t="s">
        <v>84</v>
      </c>
      <c r="L1" s="1206"/>
    </row>
    <row r="2" spans="1:18" ht="15.75">
      <c r="A2" s="1115" t="s">
        <v>0</v>
      </c>
      <c r="B2" s="1115"/>
      <c r="C2" s="1115"/>
      <c r="D2" s="1115"/>
      <c r="E2" s="1115"/>
      <c r="F2" s="1115"/>
      <c r="G2" s="1115"/>
      <c r="H2" s="1115"/>
      <c r="I2" s="1115"/>
      <c r="J2" s="1115"/>
      <c r="K2" s="1115"/>
      <c r="L2" s="1115"/>
    </row>
    <row r="3" spans="1:18" ht="20.25">
      <c r="A3" s="1116" t="s">
        <v>655</v>
      </c>
      <c r="B3" s="1116"/>
      <c r="C3" s="1116"/>
      <c r="D3" s="1116"/>
      <c r="E3" s="1116"/>
      <c r="F3" s="1116"/>
      <c r="G3" s="1116"/>
      <c r="H3" s="1116"/>
      <c r="I3" s="1116"/>
      <c r="J3" s="1116"/>
      <c r="K3" s="1116"/>
      <c r="L3" s="1116"/>
    </row>
    <row r="4" spans="1:18" ht="11.25" customHeight="1"/>
    <row r="5" spans="1:18" ht="15.75">
      <c r="A5" s="1115" t="s">
        <v>661</v>
      </c>
      <c r="B5" s="1115"/>
      <c r="C5" s="1115"/>
      <c r="D5" s="1115"/>
      <c r="E5" s="1115"/>
      <c r="F5" s="1115"/>
      <c r="G5" s="1115"/>
      <c r="H5" s="1115"/>
      <c r="I5" s="1115"/>
      <c r="J5" s="1115"/>
      <c r="K5" s="1115"/>
      <c r="L5" s="1115"/>
    </row>
    <row r="7" spans="1:18">
      <c r="A7" s="1204" t="s">
        <v>957</v>
      </c>
      <c r="B7" s="1204"/>
      <c r="J7" s="687"/>
      <c r="K7" s="1205" t="s">
        <v>1015</v>
      </c>
      <c r="L7" s="1205"/>
      <c r="M7" s="1205"/>
    </row>
    <row r="8" spans="1:18">
      <c r="A8" s="28"/>
      <c r="B8" s="28"/>
      <c r="J8" s="688"/>
      <c r="K8" s="688"/>
      <c r="L8" s="687"/>
      <c r="M8" s="777"/>
    </row>
    <row r="9" spans="1:18" ht="15.75" customHeight="1">
      <c r="A9" s="1207" t="s">
        <v>2</v>
      </c>
      <c r="B9" s="1207" t="s">
        <v>3</v>
      </c>
      <c r="C9" s="1111" t="s">
        <v>4</v>
      </c>
      <c r="D9" s="1111"/>
      <c r="E9" s="1121"/>
      <c r="F9" s="1209"/>
      <c r="G9" s="1138" t="s">
        <v>98</v>
      </c>
      <c r="H9" s="1138"/>
      <c r="I9" s="1138"/>
      <c r="J9" s="1138"/>
      <c r="K9" s="1138"/>
      <c r="L9" s="707" t="s">
        <v>133</v>
      </c>
      <c r="M9" s="771" t="s">
        <v>134</v>
      </c>
    </row>
    <row r="10" spans="1:18" ht="38.25">
      <c r="A10" s="1208"/>
      <c r="B10" s="1208"/>
      <c r="C10" s="686" t="s">
        <v>5</v>
      </c>
      <c r="D10" s="686" t="s">
        <v>6</v>
      </c>
      <c r="E10" s="686" t="s">
        <v>369</v>
      </c>
      <c r="F10" s="685" t="s">
        <v>96</v>
      </c>
      <c r="G10" s="6" t="s">
        <v>370</v>
      </c>
      <c r="H10" s="686" t="s">
        <v>5</v>
      </c>
      <c r="I10" s="686" t="s">
        <v>6</v>
      </c>
      <c r="J10" s="686" t="s">
        <v>369</v>
      </c>
      <c r="K10" s="685" t="s">
        <v>96</v>
      </c>
      <c r="L10" s="685" t="s">
        <v>371</v>
      </c>
      <c r="M10" s="772"/>
      <c r="Q10" s="12"/>
      <c r="R10" s="12"/>
    </row>
    <row r="11" spans="1:18" s="14" customFormat="1">
      <c r="A11" s="5">
        <v>1</v>
      </c>
      <c r="B11" s="5">
        <v>2</v>
      </c>
      <c r="C11" s="686">
        <v>3</v>
      </c>
      <c r="D11" s="686">
        <v>4</v>
      </c>
      <c r="E11" s="686">
        <v>5</v>
      </c>
      <c r="F11" s="686">
        <v>6</v>
      </c>
      <c r="G11" s="686">
        <v>7</v>
      </c>
      <c r="H11" s="686">
        <v>8</v>
      </c>
      <c r="I11" s="686">
        <v>9</v>
      </c>
      <c r="J11" s="686">
        <v>10</v>
      </c>
      <c r="K11" s="686">
        <v>11</v>
      </c>
      <c r="L11" s="686">
        <v>12</v>
      </c>
      <c r="M11" s="771">
        <v>13</v>
      </c>
    </row>
    <row r="12" spans="1:18" s="662" customFormat="1">
      <c r="A12" s="658">
        <v>1</v>
      </c>
      <c r="B12" s="658" t="s">
        <v>829</v>
      </c>
      <c r="C12" s="414">
        <v>482</v>
      </c>
      <c r="D12" s="414">
        <v>21</v>
      </c>
      <c r="E12" s="414">
        <v>0</v>
      </c>
      <c r="F12" s="414">
        <v>0</v>
      </c>
      <c r="G12" s="414">
        <f>C12+D12+E12</f>
        <v>503</v>
      </c>
      <c r="H12" s="414">
        <v>482</v>
      </c>
      <c r="I12" s="414">
        <v>21</v>
      </c>
      <c r="J12" s="414">
        <v>0</v>
      </c>
      <c r="K12" s="414">
        <v>0</v>
      </c>
      <c r="L12" s="414">
        <f>H12+I12+J12</f>
        <v>503</v>
      </c>
      <c r="M12" s="414">
        <v>0</v>
      </c>
    </row>
    <row r="13" spans="1:18" s="662" customFormat="1" ht="33" customHeight="1">
      <c r="A13" s="658">
        <v>2</v>
      </c>
      <c r="B13" s="658" t="s">
        <v>830</v>
      </c>
      <c r="C13" s="414">
        <v>654</v>
      </c>
      <c r="D13" s="414">
        <v>2</v>
      </c>
      <c r="E13" s="414">
        <v>0</v>
      </c>
      <c r="F13" s="414">
        <v>0</v>
      </c>
      <c r="G13" s="414">
        <f t="shared" ref="G13:G32" si="0">C13+D13+E13</f>
        <v>656</v>
      </c>
      <c r="H13" s="414">
        <v>654</v>
      </c>
      <c r="I13" s="414">
        <v>2</v>
      </c>
      <c r="J13" s="414">
        <v>0</v>
      </c>
      <c r="K13" s="414">
        <v>0</v>
      </c>
      <c r="L13" s="414">
        <f t="shared" ref="L13:L32" si="1">H13+I13+J13</f>
        <v>656</v>
      </c>
      <c r="M13" s="414"/>
    </row>
    <row r="14" spans="1:18" s="662" customFormat="1">
      <c r="A14" s="658">
        <v>3</v>
      </c>
      <c r="B14" s="658" t="s">
        <v>831</v>
      </c>
      <c r="C14" s="414">
        <v>238</v>
      </c>
      <c r="D14" s="414">
        <v>0</v>
      </c>
      <c r="E14" s="414">
        <v>9</v>
      </c>
      <c r="F14" s="414">
        <v>0</v>
      </c>
      <c r="G14" s="414">
        <f t="shared" si="0"/>
        <v>247</v>
      </c>
      <c r="H14" s="414">
        <v>238</v>
      </c>
      <c r="I14" s="414"/>
      <c r="J14" s="414">
        <v>9</v>
      </c>
      <c r="K14" s="414">
        <v>0</v>
      </c>
      <c r="L14" s="414">
        <f t="shared" si="1"/>
        <v>247</v>
      </c>
      <c r="M14" s="414">
        <v>0</v>
      </c>
    </row>
    <row r="15" spans="1:18" s="662" customFormat="1">
      <c r="A15" s="658">
        <v>4</v>
      </c>
      <c r="B15" s="658" t="s">
        <v>832</v>
      </c>
      <c r="C15" s="414">
        <v>387</v>
      </c>
      <c r="D15" s="414">
        <v>0</v>
      </c>
      <c r="E15" s="414">
        <v>0</v>
      </c>
      <c r="F15" s="414">
        <v>0</v>
      </c>
      <c r="G15" s="414">
        <f t="shared" si="0"/>
        <v>387</v>
      </c>
      <c r="H15" s="414">
        <v>387</v>
      </c>
      <c r="I15" s="414"/>
      <c r="J15" s="414">
        <v>0</v>
      </c>
      <c r="K15" s="414">
        <v>0</v>
      </c>
      <c r="L15" s="414">
        <f t="shared" si="1"/>
        <v>387</v>
      </c>
      <c r="M15" s="414">
        <v>0</v>
      </c>
    </row>
    <row r="16" spans="1:18" s="779" customFormat="1">
      <c r="A16" s="658">
        <v>5</v>
      </c>
      <c r="B16" s="658" t="s">
        <v>833</v>
      </c>
      <c r="C16" s="414">
        <v>364</v>
      </c>
      <c r="D16" s="414">
        <v>2</v>
      </c>
      <c r="E16" s="414">
        <v>26</v>
      </c>
      <c r="F16" s="414">
        <v>0</v>
      </c>
      <c r="G16" s="414">
        <f t="shared" si="0"/>
        <v>392</v>
      </c>
      <c r="H16" s="414">
        <v>364</v>
      </c>
      <c r="I16" s="414">
        <v>2</v>
      </c>
      <c r="J16" s="414">
        <v>26</v>
      </c>
      <c r="K16" s="414">
        <v>0</v>
      </c>
      <c r="L16" s="414">
        <f t="shared" si="1"/>
        <v>392</v>
      </c>
      <c r="M16" s="414">
        <v>0</v>
      </c>
    </row>
    <row r="17" spans="1:14" s="662" customFormat="1">
      <c r="A17" s="658">
        <v>6</v>
      </c>
      <c r="B17" s="658" t="s">
        <v>834</v>
      </c>
      <c r="C17" s="414">
        <v>509</v>
      </c>
      <c r="D17" s="414">
        <v>0</v>
      </c>
      <c r="E17" s="414">
        <v>0</v>
      </c>
      <c r="F17" s="414">
        <v>0</v>
      </c>
      <c r="G17" s="414">
        <f t="shared" si="0"/>
        <v>509</v>
      </c>
      <c r="H17" s="414">
        <v>509</v>
      </c>
      <c r="I17" s="414"/>
      <c r="J17" s="414">
        <v>0</v>
      </c>
      <c r="K17" s="414">
        <v>0</v>
      </c>
      <c r="L17" s="414">
        <f t="shared" si="1"/>
        <v>509</v>
      </c>
      <c r="M17" s="948">
        <v>0</v>
      </c>
    </row>
    <row r="18" spans="1:14" s="662" customFormat="1">
      <c r="A18" s="658">
        <v>7</v>
      </c>
      <c r="B18" s="658" t="s">
        <v>835</v>
      </c>
      <c r="C18" s="414">
        <v>297</v>
      </c>
      <c r="D18" s="414">
        <v>4</v>
      </c>
      <c r="E18" s="414">
        <v>0</v>
      </c>
      <c r="F18" s="414">
        <v>0</v>
      </c>
      <c r="G18" s="414">
        <f t="shared" si="0"/>
        <v>301</v>
      </c>
      <c r="H18" s="414">
        <v>297</v>
      </c>
      <c r="I18" s="414">
        <v>4</v>
      </c>
      <c r="J18" s="414">
        <v>0</v>
      </c>
      <c r="K18" s="414">
        <v>0</v>
      </c>
      <c r="L18" s="414">
        <f t="shared" si="1"/>
        <v>301</v>
      </c>
      <c r="M18" s="414">
        <v>0</v>
      </c>
    </row>
    <row r="19" spans="1:14" s="662" customFormat="1">
      <c r="A19" s="658">
        <v>8</v>
      </c>
      <c r="B19" s="658" t="s">
        <v>836</v>
      </c>
      <c r="C19" s="414">
        <v>432</v>
      </c>
      <c r="D19" s="414">
        <v>0</v>
      </c>
      <c r="E19" s="414">
        <v>0</v>
      </c>
      <c r="F19" s="414">
        <v>0</v>
      </c>
      <c r="G19" s="414">
        <f t="shared" si="0"/>
        <v>432</v>
      </c>
      <c r="H19" s="414">
        <v>432</v>
      </c>
      <c r="I19" s="414"/>
      <c r="J19" s="414">
        <v>0</v>
      </c>
      <c r="K19" s="414">
        <v>0</v>
      </c>
      <c r="L19" s="414">
        <f t="shared" si="1"/>
        <v>432</v>
      </c>
      <c r="M19" s="414">
        <v>0</v>
      </c>
      <c r="N19" s="662">
        <v>0</v>
      </c>
    </row>
    <row r="20" spans="1:14" s="662" customFormat="1">
      <c r="A20" s="658">
        <v>9</v>
      </c>
      <c r="B20" s="658" t="s">
        <v>837</v>
      </c>
      <c r="C20" s="414">
        <v>373</v>
      </c>
      <c r="D20" s="414">
        <v>0</v>
      </c>
      <c r="E20" s="414">
        <v>0</v>
      </c>
      <c r="F20" s="414">
        <v>0</v>
      </c>
      <c r="G20" s="414">
        <f t="shared" si="0"/>
        <v>373</v>
      </c>
      <c r="H20" s="414">
        <v>373</v>
      </c>
      <c r="I20" s="414"/>
      <c r="J20" s="414">
        <v>0</v>
      </c>
      <c r="K20" s="414">
        <v>0</v>
      </c>
      <c r="L20" s="414">
        <f t="shared" si="1"/>
        <v>373</v>
      </c>
      <c r="M20" s="414"/>
    </row>
    <row r="21" spans="1:14" s="662" customFormat="1">
      <c r="A21" s="658">
        <v>10</v>
      </c>
      <c r="B21" s="658" t="s">
        <v>838</v>
      </c>
      <c r="C21" s="414">
        <v>488</v>
      </c>
      <c r="D21" s="414">
        <v>1</v>
      </c>
      <c r="E21" s="414">
        <v>0</v>
      </c>
      <c r="F21" s="414">
        <v>0</v>
      </c>
      <c r="G21" s="414">
        <f t="shared" si="0"/>
        <v>489</v>
      </c>
      <c r="H21" s="414">
        <v>488</v>
      </c>
      <c r="I21" s="414">
        <v>1</v>
      </c>
      <c r="J21" s="414">
        <v>0</v>
      </c>
      <c r="K21" s="414">
        <v>0</v>
      </c>
      <c r="L21" s="414">
        <f t="shared" si="1"/>
        <v>489</v>
      </c>
      <c r="M21" s="414">
        <v>0</v>
      </c>
    </row>
    <row r="22" spans="1:14" s="662" customFormat="1" ht="16.5" customHeight="1">
      <c r="A22" s="658">
        <v>11</v>
      </c>
      <c r="B22" s="658" t="s">
        <v>839</v>
      </c>
      <c r="C22" s="414">
        <v>492</v>
      </c>
      <c r="D22" s="414">
        <v>0</v>
      </c>
      <c r="E22" s="414">
        <v>0</v>
      </c>
      <c r="F22" s="414">
        <v>0</v>
      </c>
      <c r="G22" s="414">
        <f t="shared" si="0"/>
        <v>492</v>
      </c>
      <c r="H22" s="414">
        <v>492</v>
      </c>
      <c r="I22" s="414"/>
      <c r="J22" s="414">
        <v>0</v>
      </c>
      <c r="K22" s="414">
        <v>0</v>
      </c>
      <c r="L22" s="414">
        <f t="shared" si="1"/>
        <v>492</v>
      </c>
      <c r="M22" s="414">
        <v>0</v>
      </c>
      <c r="N22" s="662" t="s">
        <v>1019</v>
      </c>
    </row>
    <row r="23" spans="1:14" s="662" customFormat="1" ht="16.5" customHeight="1">
      <c r="A23" s="658">
        <v>12</v>
      </c>
      <c r="B23" s="658" t="s">
        <v>869</v>
      </c>
      <c r="C23" s="414">
        <v>473</v>
      </c>
      <c r="D23" s="414">
        <v>3</v>
      </c>
      <c r="E23" s="414">
        <v>0</v>
      </c>
      <c r="F23" s="414">
        <v>0</v>
      </c>
      <c r="G23" s="414">
        <f t="shared" si="0"/>
        <v>476</v>
      </c>
      <c r="H23" s="414">
        <v>473</v>
      </c>
      <c r="I23" s="414">
        <v>3</v>
      </c>
      <c r="J23" s="414">
        <v>0</v>
      </c>
      <c r="K23" s="414">
        <v>0</v>
      </c>
      <c r="L23" s="414">
        <f t="shared" si="1"/>
        <v>476</v>
      </c>
      <c r="M23" s="414">
        <v>0</v>
      </c>
    </row>
    <row r="24" spans="1:14" s="779" customFormat="1">
      <c r="A24" s="658">
        <v>13</v>
      </c>
      <c r="B24" s="658" t="s">
        <v>841</v>
      </c>
      <c r="C24" s="414">
        <v>480</v>
      </c>
      <c r="D24" s="414">
        <v>2</v>
      </c>
      <c r="E24" s="414">
        <v>0</v>
      </c>
      <c r="F24" s="414">
        <v>0</v>
      </c>
      <c r="G24" s="414">
        <f t="shared" si="0"/>
        <v>482</v>
      </c>
      <c r="H24" s="414">
        <v>480</v>
      </c>
      <c r="I24" s="414">
        <v>2</v>
      </c>
      <c r="J24" s="414">
        <v>0</v>
      </c>
      <c r="K24" s="414">
        <v>0</v>
      </c>
      <c r="L24" s="414">
        <f t="shared" si="1"/>
        <v>482</v>
      </c>
      <c r="M24" s="414">
        <v>0</v>
      </c>
    </row>
    <row r="25" spans="1:14" s="290" customFormat="1">
      <c r="A25" s="658">
        <v>14</v>
      </c>
      <c r="B25" s="658" t="s">
        <v>842</v>
      </c>
      <c r="C25" s="414">
        <v>359</v>
      </c>
      <c r="D25" s="697">
        <v>1</v>
      </c>
      <c r="E25" s="697">
        <v>0</v>
      </c>
      <c r="F25" s="697">
        <v>0</v>
      </c>
      <c r="G25" s="414">
        <f t="shared" si="0"/>
        <v>360</v>
      </c>
      <c r="H25" s="697">
        <v>359</v>
      </c>
      <c r="I25" s="697">
        <v>1</v>
      </c>
      <c r="J25" s="697">
        <v>0</v>
      </c>
      <c r="K25" s="697">
        <v>0</v>
      </c>
      <c r="L25" s="414">
        <f t="shared" si="1"/>
        <v>360</v>
      </c>
      <c r="M25" s="697">
        <v>0</v>
      </c>
    </row>
    <row r="26" spans="1:14" s="662" customFormat="1">
      <c r="A26" s="658">
        <v>15</v>
      </c>
      <c r="B26" s="658" t="s">
        <v>843</v>
      </c>
      <c r="C26" s="414">
        <v>133</v>
      </c>
      <c r="D26" s="414">
        <v>0</v>
      </c>
      <c r="E26" s="414">
        <v>0</v>
      </c>
      <c r="F26" s="414">
        <v>0</v>
      </c>
      <c r="G26" s="414">
        <f t="shared" si="0"/>
        <v>133</v>
      </c>
      <c r="H26" s="414">
        <v>133</v>
      </c>
      <c r="I26" s="414"/>
      <c r="J26" s="414">
        <v>0</v>
      </c>
      <c r="K26" s="414">
        <v>0</v>
      </c>
      <c r="L26" s="414">
        <f t="shared" si="1"/>
        <v>133</v>
      </c>
      <c r="M26" s="414">
        <v>0</v>
      </c>
    </row>
    <row r="27" spans="1:14" s="662" customFormat="1">
      <c r="A27" s="658">
        <v>16</v>
      </c>
      <c r="B27" s="658" t="s">
        <v>844</v>
      </c>
      <c r="C27" s="414">
        <v>244</v>
      </c>
      <c r="D27" s="414">
        <v>5</v>
      </c>
      <c r="E27" s="414">
        <v>0</v>
      </c>
      <c r="F27" s="414">
        <v>0</v>
      </c>
      <c r="G27" s="414">
        <f t="shared" si="0"/>
        <v>249</v>
      </c>
      <c r="H27" s="414">
        <v>244</v>
      </c>
      <c r="I27" s="414">
        <v>5</v>
      </c>
      <c r="J27" s="414">
        <v>0</v>
      </c>
      <c r="K27" s="414">
        <v>0</v>
      </c>
      <c r="L27" s="414">
        <f t="shared" si="1"/>
        <v>249</v>
      </c>
      <c r="M27" s="414">
        <v>0</v>
      </c>
      <c r="N27" s="662">
        <v>0</v>
      </c>
    </row>
    <row r="28" spans="1:14" s="662" customFormat="1">
      <c r="A28" s="658">
        <v>17</v>
      </c>
      <c r="B28" s="658" t="s">
        <v>845</v>
      </c>
      <c r="C28" s="414">
        <v>216</v>
      </c>
      <c r="D28" s="414">
        <v>4</v>
      </c>
      <c r="E28" s="414">
        <v>0</v>
      </c>
      <c r="F28" s="414">
        <v>0</v>
      </c>
      <c r="G28" s="414">
        <f t="shared" si="0"/>
        <v>220</v>
      </c>
      <c r="H28" s="414">
        <v>216</v>
      </c>
      <c r="I28" s="414">
        <v>4</v>
      </c>
      <c r="J28" s="414">
        <v>0</v>
      </c>
      <c r="K28" s="414">
        <v>0</v>
      </c>
      <c r="L28" s="414">
        <f t="shared" si="1"/>
        <v>220</v>
      </c>
      <c r="M28" s="414">
        <v>0</v>
      </c>
    </row>
    <row r="29" spans="1:14" s="662" customFormat="1">
      <c r="A29" s="658">
        <v>18</v>
      </c>
      <c r="B29" s="658" t="s">
        <v>846</v>
      </c>
      <c r="C29" s="414">
        <v>230</v>
      </c>
      <c r="D29" s="414">
        <v>1</v>
      </c>
      <c r="E29" s="414">
        <v>0</v>
      </c>
      <c r="F29" s="414">
        <v>0</v>
      </c>
      <c r="G29" s="414">
        <f t="shared" si="0"/>
        <v>231</v>
      </c>
      <c r="H29" s="414">
        <v>230</v>
      </c>
      <c r="I29" s="414">
        <v>1</v>
      </c>
      <c r="J29" s="414">
        <v>0</v>
      </c>
      <c r="K29" s="414">
        <v>0</v>
      </c>
      <c r="L29" s="414">
        <f t="shared" si="1"/>
        <v>231</v>
      </c>
      <c r="M29" s="414">
        <v>0</v>
      </c>
    </row>
    <row r="30" spans="1:14" s="662" customFormat="1">
      <c r="A30" s="658">
        <v>19</v>
      </c>
      <c r="B30" s="658" t="s">
        <v>847</v>
      </c>
      <c r="C30" s="414">
        <v>524</v>
      </c>
      <c r="D30" s="414">
        <v>5</v>
      </c>
      <c r="E30" s="414">
        <v>0</v>
      </c>
      <c r="F30" s="414">
        <v>0</v>
      </c>
      <c r="G30" s="414">
        <f t="shared" si="0"/>
        <v>529</v>
      </c>
      <c r="H30" s="414">
        <v>524</v>
      </c>
      <c r="I30" s="414">
        <v>5</v>
      </c>
      <c r="J30" s="414">
        <v>0</v>
      </c>
      <c r="K30" s="414">
        <v>0</v>
      </c>
      <c r="L30" s="414">
        <f t="shared" si="1"/>
        <v>529</v>
      </c>
      <c r="M30" s="414">
        <v>0</v>
      </c>
    </row>
    <row r="31" spans="1:14" s="662" customFormat="1">
      <c r="A31" s="658">
        <v>20</v>
      </c>
      <c r="B31" s="658" t="s">
        <v>848</v>
      </c>
      <c r="C31" s="414">
        <v>430</v>
      </c>
      <c r="D31" s="414">
        <v>8</v>
      </c>
      <c r="E31" s="414">
        <v>0</v>
      </c>
      <c r="F31" s="414">
        <v>0</v>
      </c>
      <c r="G31" s="414">
        <f t="shared" si="0"/>
        <v>438</v>
      </c>
      <c r="H31" s="414">
        <v>430</v>
      </c>
      <c r="I31" s="414">
        <v>8</v>
      </c>
      <c r="J31" s="414">
        <v>0</v>
      </c>
      <c r="K31" s="414">
        <v>0</v>
      </c>
      <c r="L31" s="414">
        <f t="shared" si="1"/>
        <v>438</v>
      </c>
      <c r="M31" s="414">
        <v>0</v>
      </c>
    </row>
    <row r="32" spans="1:14" s="662" customFormat="1">
      <c r="A32" s="658">
        <v>21</v>
      </c>
      <c r="B32" s="658" t="s">
        <v>849</v>
      </c>
      <c r="C32" s="414">
        <v>237</v>
      </c>
      <c r="D32" s="414">
        <v>17</v>
      </c>
      <c r="E32" s="414">
        <v>0</v>
      </c>
      <c r="F32" s="414">
        <v>0</v>
      </c>
      <c r="G32" s="414">
        <f t="shared" si="0"/>
        <v>254</v>
      </c>
      <c r="H32" s="414">
        <v>237</v>
      </c>
      <c r="I32" s="414">
        <v>17</v>
      </c>
      <c r="J32" s="414">
        <v>0</v>
      </c>
      <c r="K32" s="414">
        <v>0</v>
      </c>
      <c r="L32" s="414">
        <f t="shared" si="1"/>
        <v>254</v>
      </c>
      <c r="M32" s="414">
        <v>0</v>
      </c>
    </row>
    <row r="33" spans="1:15">
      <c r="A33" s="727" t="s">
        <v>15</v>
      </c>
      <c r="B33" s="732"/>
      <c r="C33" s="865">
        <f>SUM(C12:C32)</f>
        <v>8042</v>
      </c>
      <c r="D33" s="946">
        <f t="shared" ref="D33:L33" si="2">SUM(D12:D32)</f>
        <v>76</v>
      </c>
      <c r="E33" s="946">
        <f t="shared" si="2"/>
        <v>35</v>
      </c>
      <c r="F33" s="946">
        <f t="shared" si="2"/>
        <v>0</v>
      </c>
      <c r="G33" s="946">
        <f t="shared" si="2"/>
        <v>8153</v>
      </c>
      <c r="H33" s="946">
        <f t="shared" si="2"/>
        <v>8042</v>
      </c>
      <c r="I33" s="946">
        <f t="shared" si="2"/>
        <v>76</v>
      </c>
      <c r="J33" s="946">
        <f t="shared" si="2"/>
        <v>35</v>
      </c>
      <c r="K33" s="946">
        <f t="shared" si="2"/>
        <v>0</v>
      </c>
      <c r="L33" s="946">
        <f t="shared" si="2"/>
        <v>8153</v>
      </c>
      <c r="M33" s="708"/>
    </row>
    <row r="34" spans="1:15">
      <c r="A34" s="1199" t="s">
        <v>996</v>
      </c>
      <c r="B34" s="1199"/>
      <c r="C34" s="1199"/>
      <c r="D34" s="1199"/>
      <c r="E34" s="1199"/>
      <c r="F34" s="1199"/>
      <c r="G34" s="1199"/>
      <c r="H34" s="1199"/>
      <c r="I34" s="630"/>
      <c r="J34" s="630"/>
      <c r="K34" s="630"/>
      <c r="L34" s="630"/>
    </row>
    <row r="35" spans="1:15">
      <c r="A35" s="10" t="s">
        <v>7</v>
      </c>
    </row>
    <row r="36" spans="1:15">
      <c r="A36" s="495" t="s">
        <v>990</v>
      </c>
    </row>
    <row r="37" spans="1:15">
      <c r="A37" t="s">
        <v>9</v>
      </c>
      <c r="I37" s="11" t="s">
        <v>10</v>
      </c>
      <c r="J37" s="11"/>
      <c r="K37" s="11" t="s">
        <v>10</v>
      </c>
    </row>
    <row r="38" spans="1:15">
      <c r="A38" s="269" t="s">
        <v>442</v>
      </c>
      <c r="I38" s="11"/>
      <c r="J38" s="11"/>
      <c r="K38" s="11"/>
    </row>
    <row r="39" spans="1:15">
      <c r="C39" s="689" t="s">
        <v>443</v>
      </c>
      <c r="D39" s="630"/>
      <c r="E39" s="630"/>
      <c r="F39" s="630"/>
      <c r="G39" s="630"/>
      <c r="H39" s="630"/>
      <c r="I39" s="630"/>
      <c r="J39" s="630"/>
      <c r="K39" s="630"/>
      <c r="L39" s="630"/>
    </row>
    <row r="40" spans="1:15" s="652" customFormat="1">
      <c r="C40" s="1013"/>
      <c r="D40" s="630"/>
      <c r="E40" s="630"/>
      <c r="F40" s="630"/>
      <c r="G40" s="630"/>
      <c r="H40" s="630"/>
      <c r="I40" s="630"/>
      <c r="J40" s="630"/>
      <c r="K40" s="630"/>
      <c r="L40" s="630"/>
      <c r="M40" s="776"/>
    </row>
    <row r="41" spans="1:15" s="652" customFormat="1">
      <c r="C41" s="1013"/>
      <c r="D41" s="630"/>
      <c r="E41" s="630"/>
      <c r="F41" s="630"/>
      <c r="G41" s="630"/>
      <c r="H41" s="630"/>
      <c r="I41" s="630"/>
      <c r="J41" s="630"/>
      <c r="K41" s="630"/>
      <c r="L41" s="630"/>
      <c r="M41" s="776"/>
    </row>
    <row r="42" spans="1:15" ht="18.75" customHeight="1">
      <c r="C42" s="689"/>
      <c r="D42" s="630"/>
      <c r="E42" s="630"/>
      <c r="F42" s="630"/>
      <c r="I42" s="1086" t="s">
        <v>1058</v>
      </c>
      <c r="J42" s="1086"/>
      <c r="K42" s="1086"/>
      <c r="L42" s="1086"/>
      <c r="M42" s="1086"/>
    </row>
    <row r="43" spans="1:15" ht="15.6" customHeight="1">
      <c r="A43" s="356" t="s">
        <v>18</v>
      </c>
      <c r="B43" s="368"/>
      <c r="C43" s="478"/>
      <c r="D43" s="694"/>
      <c r="E43" s="695"/>
      <c r="I43" s="1086"/>
      <c r="J43" s="1086"/>
      <c r="K43" s="1086"/>
      <c r="L43" s="1086"/>
      <c r="M43" s="1086"/>
      <c r="N43" s="374"/>
      <c r="O43" s="374"/>
    </row>
    <row r="44" spans="1:15" ht="15.6" customHeight="1">
      <c r="A44" s="371"/>
      <c r="B44" s="372"/>
      <c r="C44" s="682"/>
      <c r="D44" s="695"/>
      <c r="E44" s="695"/>
      <c r="I44" s="1086"/>
      <c r="J44" s="1086"/>
      <c r="K44" s="1086"/>
      <c r="L44" s="1086"/>
      <c r="M44" s="1086"/>
      <c r="N44" s="374"/>
      <c r="O44" s="374"/>
    </row>
    <row r="45" spans="1:15" ht="15.75" customHeight="1">
      <c r="A45" s="371"/>
      <c r="B45" s="372"/>
      <c r="C45" s="682"/>
      <c r="D45" s="695"/>
      <c r="E45" s="695"/>
      <c r="I45" s="1086"/>
      <c r="J45" s="1086"/>
      <c r="K45" s="1086"/>
      <c r="L45" s="1086"/>
      <c r="M45" s="1086"/>
      <c r="N45" s="374"/>
      <c r="O45" s="374"/>
    </row>
    <row r="46" spans="1:15" ht="12.75" customHeight="1">
      <c r="A46" s="371"/>
      <c r="B46" s="372"/>
      <c r="C46" s="682"/>
      <c r="D46" s="682"/>
      <c r="E46" s="696"/>
      <c r="J46" s="374"/>
      <c r="K46" s="374"/>
      <c r="L46" s="374"/>
      <c r="M46" s="374"/>
      <c r="N46" s="374"/>
      <c r="O46" s="374"/>
    </row>
    <row r="47" spans="1:15">
      <c r="A47" s="354"/>
      <c r="B47" s="354"/>
    </row>
  </sheetData>
  <mergeCells count="13">
    <mergeCell ref="I42:M45"/>
    <mergeCell ref="B9:B10"/>
    <mergeCell ref="A9:A10"/>
    <mergeCell ref="G9:K9"/>
    <mergeCell ref="C9:F9"/>
    <mergeCell ref="A34:H34"/>
    <mergeCell ref="K7:M7"/>
    <mergeCell ref="A7:B7"/>
    <mergeCell ref="D1:H1"/>
    <mergeCell ref="A5:L5"/>
    <mergeCell ref="A3:L3"/>
    <mergeCell ref="A2:L2"/>
    <mergeCell ref="K1:L1"/>
  </mergeCells>
  <phoneticPr fontId="0" type="noConversion"/>
  <printOptions horizontalCentered="1"/>
  <pageMargins left="0.70866141732283472" right="0.70866141732283472" top="0.23622047244094491" bottom="0" header="0.31496062992125984" footer="0.31496062992125984"/>
  <pageSetup paperSize="5" scale="91"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R45"/>
  <sheetViews>
    <sheetView view="pageBreakPreview" topLeftCell="A13" zoomScale="90" zoomScaleSheetLayoutView="90" workbookViewId="0">
      <selection activeCell="J41" sqref="J41:N44"/>
    </sheetView>
  </sheetViews>
  <sheetFormatPr defaultRowHeight="12.75"/>
  <cols>
    <col min="1" max="1" width="7.5703125" customWidth="1"/>
    <col min="2" max="2" width="10.7109375" customWidth="1"/>
    <col min="3" max="3" width="9.7109375" style="690" customWidth="1"/>
    <col min="4" max="4" width="9.140625" style="690"/>
    <col min="5" max="5" width="9.5703125" style="690" customWidth="1"/>
    <col min="6" max="6" width="7.5703125" customWidth="1"/>
    <col min="7" max="7" width="8.42578125" customWidth="1"/>
    <col min="8" max="8" width="10.5703125" customWidth="1"/>
    <col min="9" max="9" width="9.85546875" customWidth="1"/>
    <col min="12" max="12" width="7.5703125" customWidth="1"/>
    <col min="13" max="13" width="12.28515625" customWidth="1"/>
    <col min="14" max="14" width="15.85546875" customWidth="1"/>
  </cols>
  <sheetData>
    <row r="1" spans="1:18" ht="12.75" customHeight="1">
      <c r="D1" s="1119"/>
      <c r="E1" s="1119"/>
      <c r="F1" s="1119"/>
      <c r="G1" s="1119"/>
      <c r="H1" s="1119"/>
      <c r="I1" s="1119"/>
      <c r="J1" s="1119"/>
      <c r="K1" s="1"/>
      <c r="M1" s="93" t="s">
        <v>85</v>
      </c>
    </row>
    <row r="2" spans="1:18" ht="15">
      <c r="A2" s="1210" t="s">
        <v>0</v>
      </c>
      <c r="B2" s="1210"/>
      <c r="C2" s="1210"/>
      <c r="D2" s="1210"/>
      <c r="E2" s="1210"/>
      <c r="F2" s="1210"/>
      <c r="G2" s="1210"/>
      <c r="H2" s="1210"/>
      <c r="I2" s="1210"/>
      <c r="J2" s="1210"/>
      <c r="K2" s="1210"/>
      <c r="L2" s="1210"/>
      <c r="M2" s="1210"/>
      <c r="N2" s="1210"/>
    </row>
    <row r="3" spans="1:18" ht="20.25">
      <c r="A3" s="1116" t="s">
        <v>655</v>
      </c>
      <c r="B3" s="1116"/>
      <c r="C3" s="1116"/>
      <c r="D3" s="1116"/>
      <c r="E3" s="1116"/>
      <c r="F3" s="1116"/>
      <c r="G3" s="1116"/>
      <c r="H3" s="1116"/>
      <c r="I3" s="1116"/>
      <c r="J3" s="1116"/>
      <c r="K3" s="1116"/>
      <c r="L3" s="1116"/>
      <c r="M3" s="1116"/>
      <c r="N3" s="1116"/>
    </row>
    <row r="4" spans="1:18" ht="11.25" customHeight="1"/>
    <row r="5" spans="1:18" ht="15.75">
      <c r="A5" s="1117" t="s">
        <v>662</v>
      </c>
      <c r="B5" s="1117"/>
      <c r="C5" s="1117"/>
      <c r="D5" s="1117"/>
      <c r="E5" s="1117"/>
      <c r="F5" s="1117"/>
      <c r="G5" s="1117"/>
      <c r="H5" s="1117"/>
      <c r="I5" s="1117"/>
      <c r="J5" s="1117"/>
      <c r="K5" s="1117"/>
      <c r="L5" s="1117"/>
      <c r="M5" s="1117"/>
      <c r="N5" s="1117"/>
    </row>
    <row r="7" spans="1:18">
      <c r="A7" s="1204" t="s">
        <v>957</v>
      </c>
      <c r="B7" s="1204"/>
      <c r="L7" s="1205" t="s">
        <v>1015</v>
      </c>
      <c r="M7" s="1205"/>
      <c r="N7" s="1205"/>
    </row>
    <row r="8" spans="1:18" ht="15.75" customHeight="1">
      <c r="A8" s="1207" t="s">
        <v>2</v>
      </c>
      <c r="B8" s="1207" t="s">
        <v>3</v>
      </c>
      <c r="C8" s="1111" t="s">
        <v>4</v>
      </c>
      <c r="D8" s="1111"/>
      <c r="E8" s="1111"/>
      <c r="F8" s="1111"/>
      <c r="G8" s="1111"/>
      <c r="H8" s="1111" t="s">
        <v>98</v>
      </c>
      <c r="I8" s="1111"/>
      <c r="J8" s="1111"/>
      <c r="K8" s="1111"/>
      <c r="L8" s="1111"/>
      <c r="M8" s="1207" t="s">
        <v>133</v>
      </c>
      <c r="N8" s="1100" t="s">
        <v>134</v>
      </c>
    </row>
    <row r="9" spans="1:18" ht="51">
      <c r="A9" s="1208"/>
      <c r="B9" s="1208"/>
      <c r="C9" s="686" t="s">
        <v>5</v>
      </c>
      <c r="D9" s="686" t="s">
        <v>6</v>
      </c>
      <c r="E9" s="686" t="s">
        <v>369</v>
      </c>
      <c r="F9" s="5" t="s">
        <v>96</v>
      </c>
      <c r="G9" s="5" t="s">
        <v>208</v>
      </c>
      <c r="H9" s="5" t="s">
        <v>5</v>
      </c>
      <c r="I9" s="5" t="s">
        <v>6</v>
      </c>
      <c r="J9" s="5" t="s">
        <v>369</v>
      </c>
      <c r="K9" s="5" t="s">
        <v>96</v>
      </c>
      <c r="L9" s="5" t="s">
        <v>207</v>
      </c>
      <c r="M9" s="1208"/>
      <c r="N9" s="1100"/>
      <c r="Q9" s="9"/>
      <c r="R9" s="12"/>
    </row>
    <row r="10" spans="1:18" s="14" customFormat="1">
      <c r="A10" s="5">
        <v>1</v>
      </c>
      <c r="B10" s="5">
        <v>2</v>
      </c>
      <c r="C10" s="686">
        <v>3</v>
      </c>
      <c r="D10" s="686">
        <v>4</v>
      </c>
      <c r="E10" s="686">
        <v>5</v>
      </c>
      <c r="F10" s="5">
        <v>6</v>
      </c>
      <c r="G10" s="5">
        <v>7</v>
      </c>
      <c r="H10" s="5">
        <v>8</v>
      </c>
      <c r="I10" s="5">
        <v>9</v>
      </c>
      <c r="J10" s="5">
        <v>10</v>
      </c>
      <c r="K10" s="5">
        <v>11</v>
      </c>
      <c r="L10" s="5">
        <v>12</v>
      </c>
      <c r="M10" s="5">
        <v>13</v>
      </c>
      <c r="N10" s="5">
        <v>14</v>
      </c>
    </row>
    <row r="11" spans="1:18" s="660" customFormat="1" ht="15.75">
      <c r="A11" s="658">
        <v>1</v>
      </c>
      <c r="B11" s="658" t="s">
        <v>829</v>
      </c>
      <c r="C11" s="913">
        <v>155</v>
      </c>
      <c r="D11" s="913">
        <v>18</v>
      </c>
      <c r="E11" s="697">
        <v>0</v>
      </c>
      <c r="F11" s="697">
        <v>0</v>
      </c>
      <c r="G11" s="697">
        <v>173</v>
      </c>
      <c r="H11" s="697">
        <v>155</v>
      </c>
      <c r="I11" s="697">
        <v>18</v>
      </c>
      <c r="J11" s="697">
        <v>0</v>
      </c>
      <c r="K11" s="697">
        <v>0</v>
      </c>
      <c r="L11" s="697">
        <v>173</v>
      </c>
      <c r="M11" s="697">
        <v>0</v>
      </c>
      <c r="N11" s="697">
        <v>0</v>
      </c>
    </row>
    <row r="12" spans="1:18" s="660" customFormat="1" ht="15.75">
      <c r="A12" s="658">
        <v>2</v>
      </c>
      <c r="B12" s="658" t="s">
        <v>830</v>
      </c>
      <c r="C12" s="913">
        <v>307</v>
      </c>
      <c r="D12" s="913">
        <v>0</v>
      </c>
      <c r="E12" s="697">
        <v>0</v>
      </c>
      <c r="F12" s="697">
        <v>0</v>
      </c>
      <c r="G12" s="697">
        <v>307</v>
      </c>
      <c r="H12" s="697">
        <v>307</v>
      </c>
      <c r="I12" s="697">
        <v>0</v>
      </c>
      <c r="J12" s="697">
        <v>0</v>
      </c>
      <c r="K12" s="697">
        <v>0</v>
      </c>
      <c r="L12" s="697">
        <v>307</v>
      </c>
      <c r="M12" s="697">
        <v>0</v>
      </c>
      <c r="N12" s="697">
        <v>0</v>
      </c>
    </row>
    <row r="13" spans="1:18" s="660" customFormat="1" ht="15.75">
      <c r="A13" s="658">
        <v>3</v>
      </c>
      <c r="B13" s="658" t="s">
        <v>831</v>
      </c>
      <c r="C13" s="913">
        <v>368</v>
      </c>
      <c r="D13" s="913">
        <v>0</v>
      </c>
      <c r="E13" s="697">
        <v>0</v>
      </c>
      <c r="F13" s="697">
        <v>0</v>
      </c>
      <c r="G13" s="697">
        <v>368</v>
      </c>
      <c r="H13" s="697">
        <v>368</v>
      </c>
      <c r="I13" s="697">
        <v>0</v>
      </c>
      <c r="J13" s="697">
        <v>0</v>
      </c>
      <c r="K13" s="697">
        <v>0</v>
      </c>
      <c r="L13" s="697">
        <v>368</v>
      </c>
      <c r="M13" s="697">
        <v>0</v>
      </c>
      <c r="N13" s="697">
        <v>0</v>
      </c>
    </row>
    <row r="14" spans="1:18" s="660" customFormat="1" ht="15.75">
      <c r="A14" s="658">
        <v>4</v>
      </c>
      <c r="B14" s="658" t="s">
        <v>832</v>
      </c>
      <c r="C14" s="913">
        <v>142</v>
      </c>
      <c r="D14" s="913">
        <v>0</v>
      </c>
      <c r="E14" s="697">
        <v>0</v>
      </c>
      <c r="F14" s="697">
        <v>0</v>
      </c>
      <c r="G14" s="697">
        <v>142</v>
      </c>
      <c r="H14" s="697">
        <v>142</v>
      </c>
      <c r="I14" s="697">
        <v>0</v>
      </c>
      <c r="J14" s="697">
        <v>0</v>
      </c>
      <c r="K14" s="697">
        <v>0</v>
      </c>
      <c r="L14" s="697">
        <v>142</v>
      </c>
      <c r="M14" s="697">
        <v>0</v>
      </c>
      <c r="N14" s="697">
        <v>0</v>
      </c>
    </row>
    <row r="15" spans="1:18" s="660" customFormat="1" ht="15.75">
      <c r="A15" s="658">
        <v>5</v>
      </c>
      <c r="B15" s="658" t="s">
        <v>833</v>
      </c>
      <c r="C15" s="913">
        <v>121</v>
      </c>
      <c r="D15" s="913">
        <v>0</v>
      </c>
      <c r="E15" s="722">
        <v>0</v>
      </c>
      <c r="F15" s="722">
        <v>0</v>
      </c>
      <c r="G15" s="697">
        <v>121</v>
      </c>
      <c r="H15" s="722">
        <v>121</v>
      </c>
      <c r="I15" s="722">
        <v>0</v>
      </c>
      <c r="J15" s="722">
        <v>0</v>
      </c>
      <c r="K15" s="722">
        <v>0</v>
      </c>
      <c r="L15" s="697">
        <v>121</v>
      </c>
      <c r="M15" s="697">
        <v>0</v>
      </c>
      <c r="N15" s="697">
        <v>0</v>
      </c>
    </row>
    <row r="16" spans="1:18" s="660" customFormat="1" ht="15.75">
      <c r="A16" s="658">
        <v>6</v>
      </c>
      <c r="B16" s="658" t="s">
        <v>834</v>
      </c>
      <c r="C16" s="913">
        <v>262</v>
      </c>
      <c r="D16" s="913">
        <v>0</v>
      </c>
      <c r="E16" s="697">
        <v>0</v>
      </c>
      <c r="F16" s="697">
        <v>0</v>
      </c>
      <c r="G16" s="697">
        <v>262</v>
      </c>
      <c r="H16" s="697">
        <v>262</v>
      </c>
      <c r="I16" s="697">
        <v>0</v>
      </c>
      <c r="J16" s="697">
        <v>0</v>
      </c>
      <c r="K16" s="697">
        <v>0</v>
      </c>
      <c r="L16" s="697">
        <v>262</v>
      </c>
      <c r="M16" s="697">
        <v>0</v>
      </c>
      <c r="N16" s="697">
        <v>0</v>
      </c>
    </row>
    <row r="17" spans="1:14" s="660" customFormat="1" ht="15.75">
      <c r="A17" s="658">
        <v>7</v>
      </c>
      <c r="B17" s="658" t="s">
        <v>835</v>
      </c>
      <c r="C17" s="913">
        <v>179</v>
      </c>
      <c r="D17" s="913">
        <v>0</v>
      </c>
      <c r="E17" s="697">
        <v>0</v>
      </c>
      <c r="F17" s="697">
        <v>0</v>
      </c>
      <c r="G17" s="697">
        <v>179</v>
      </c>
      <c r="H17" s="697">
        <v>179</v>
      </c>
      <c r="I17" s="697">
        <v>0</v>
      </c>
      <c r="J17" s="697">
        <v>0</v>
      </c>
      <c r="K17" s="697">
        <v>0</v>
      </c>
      <c r="L17" s="697">
        <v>179</v>
      </c>
      <c r="M17" s="697">
        <v>0</v>
      </c>
      <c r="N17" s="697">
        <v>0</v>
      </c>
    </row>
    <row r="18" spans="1:14" s="660" customFormat="1" ht="15.75">
      <c r="A18" s="658">
        <v>8</v>
      </c>
      <c r="B18" s="658" t="s">
        <v>836</v>
      </c>
      <c r="C18" s="913">
        <v>216</v>
      </c>
      <c r="D18" s="913">
        <v>0</v>
      </c>
      <c r="E18" s="697">
        <v>0</v>
      </c>
      <c r="F18" s="697">
        <v>0</v>
      </c>
      <c r="G18" s="697">
        <v>216</v>
      </c>
      <c r="H18" s="697">
        <v>216</v>
      </c>
      <c r="I18" s="697">
        <v>0</v>
      </c>
      <c r="J18" s="697">
        <v>0</v>
      </c>
      <c r="K18" s="697">
        <v>0</v>
      </c>
      <c r="L18" s="697">
        <v>216</v>
      </c>
      <c r="M18" s="697">
        <v>0</v>
      </c>
      <c r="N18" s="697">
        <v>0</v>
      </c>
    </row>
    <row r="19" spans="1:14" s="660" customFormat="1" ht="15.75">
      <c r="A19" s="658">
        <v>9</v>
      </c>
      <c r="B19" s="658" t="s">
        <v>837</v>
      </c>
      <c r="C19" s="913">
        <v>149</v>
      </c>
      <c r="D19" s="913">
        <v>0</v>
      </c>
      <c r="E19" s="722">
        <v>0</v>
      </c>
      <c r="F19" s="722">
        <v>0</v>
      </c>
      <c r="G19" s="697">
        <v>149</v>
      </c>
      <c r="H19" s="723">
        <v>149</v>
      </c>
      <c r="I19" s="722">
        <v>0</v>
      </c>
      <c r="J19" s="722">
        <v>0</v>
      </c>
      <c r="K19" s="722">
        <v>0</v>
      </c>
      <c r="L19" s="697">
        <v>149</v>
      </c>
      <c r="M19" s="697">
        <v>0</v>
      </c>
      <c r="N19" s="697">
        <v>0</v>
      </c>
    </row>
    <row r="20" spans="1:14" s="660" customFormat="1" ht="15.75">
      <c r="A20" s="658">
        <v>10</v>
      </c>
      <c r="B20" s="658" t="s">
        <v>838</v>
      </c>
      <c r="C20" s="913">
        <v>170</v>
      </c>
      <c r="D20" s="913">
        <v>0</v>
      </c>
      <c r="E20" s="728">
        <v>0</v>
      </c>
      <c r="F20" s="728">
        <v>0</v>
      </c>
      <c r="G20" s="697">
        <v>170</v>
      </c>
      <c r="H20" s="724">
        <v>170</v>
      </c>
      <c r="I20" s="728">
        <v>0</v>
      </c>
      <c r="J20" s="728">
        <v>0</v>
      </c>
      <c r="K20" s="728">
        <v>0</v>
      </c>
      <c r="L20" s="697">
        <v>170</v>
      </c>
      <c r="M20" s="697">
        <v>0</v>
      </c>
      <c r="N20" s="697">
        <v>0</v>
      </c>
    </row>
    <row r="21" spans="1:14" s="660" customFormat="1" ht="15.75">
      <c r="A21" s="658">
        <v>11</v>
      </c>
      <c r="B21" s="658" t="s">
        <v>839</v>
      </c>
      <c r="C21" s="913">
        <v>185</v>
      </c>
      <c r="D21" s="913">
        <v>4</v>
      </c>
      <c r="E21" s="697">
        <v>0</v>
      </c>
      <c r="F21" s="697">
        <v>0</v>
      </c>
      <c r="G21" s="697">
        <v>189</v>
      </c>
      <c r="H21" s="697">
        <v>185</v>
      </c>
      <c r="I21" s="697">
        <v>4</v>
      </c>
      <c r="J21" s="697">
        <v>0</v>
      </c>
      <c r="K21" s="697">
        <v>0</v>
      </c>
      <c r="L21" s="697">
        <v>189</v>
      </c>
      <c r="M21" s="697">
        <v>0</v>
      </c>
      <c r="N21" s="697">
        <v>0</v>
      </c>
    </row>
    <row r="22" spans="1:14" s="660" customFormat="1" ht="25.5">
      <c r="A22" s="658">
        <v>12</v>
      </c>
      <c r="B22" s="658" t="s">
        <v>869</v>
      </c>
      <c r="C22" s="913">
        <v>145</v>
      </c>
      <c r="D22" s="913">
        <v>0</v>
      </c>
      <c r="E22" s="730">
        <v>0</v>
      </c>
      <c r="F22" s="730">
        <v>0</v>
      </c>
      <c r="G22" s="697">
        <v>145</v>
      </c>
      <c r="H22" s="729">
        <v>145</v>
      </c>
      <c r="I22" s="730">
        <v>0</v>
      </c>
      <c r="J22" s="730">
        <v>0</v>
      </c>
      <c r="K22" s="730">
        <v>0</v>
      </c>
      <c r="L22" s="697">
        <v>145</v>
      </c>
      <c r="M22" s="697">
        <v>0</v>
      </c>
      <c r="N22" s="697">
        <v>0</v>
      </c>
    </row>
    <row r="23" spans="1:14" s="660" customFormat="1" ht="15.75">
      <c r="A23" s="658">
        <v>13</v>
      </c>
      <c r="B23" s="658" t="s">
        <v>841</v>
      </c>
      <c r="C23" s="913">
        <v>81</v>
      </c>
      <c r="D23" s="913">
        <v>0</v>
      </c>
      <c r="E23" s="697">
        <v>0</v>
      </c>
      <c r="F23" s="697">
        <v>0</v>
      </c>
      <c r="G23" s="697">
        <v>81</v>
      </c>
      <c r="H23" s="697">
        <v>81</v>
      </c>
      <c r="I23" s="697">
        <v>0</v>
      </c>
      <c r="J23" s="697">
        <v>0</v>
      </c>
      <c r="K23" s="697">
        <v>0</v>
      </c>
      <c r="L23" s="697">
        <v>81</v>
      </c>
      <c r="M23" s="697">
        <v>0</v>
      </c>
      <c r="N23" s="697">
        <v>0</v>
      </c>
    </row>
    <row r="24" spans="1:14" s="660" customFormat="1" ht="15.75">
      <c r="A24" s="658">
        <v>14</v>
      </c>
      <c r="B24" s="658" t="s">
        <v>842</v>
      </c>
      <c r="C24" s="913">
        <v>105</v>
      </c>
      <c r="D24" s="913">
        <v>0</v>
      </c>
      <c r="E24" s="697">
        <v>0</v>
      </c>
      <c r="F24" s="697">
        <v>0</v>
      </c>
      <c r="G24" s="697">
        <v>105</v>
      </c>
      <c r="H24" s="697">
        <v>105</v>
      </c>
      <c r="I24" s="697">
        <v>0</v>
      </c>
      <c r="J24" s="697">
        <v>0</v>
      </c>
      <c r="K24" s="697">
        <v>0</v>
      </c>
      <c r="L24" s="697">
        <v>105</v>
      </c>
      <c r="M24" s="697">
        <v>0</v>
      </c>
      <c r="N24" s="697">
        <v>0</v>
      </c>
    </row>
    <row r="25" spans="1:14" s="660" customFormat="1" ht="15.75">
      <c r="A25" s="658">
        <v>15</v>
      </c>
      <c r="B25" s="658" t="s">
        <v>843</v>
      </c>
      <c r="C25" s="913">
        <v>141</v>
      </c>
      <c r="D25" s="913">
        <v>3</v>
      </c>
      <c r="E25" s="697">
        <v>0</v>
      </c>
      <c r="F25" s="697">
        <v>0</v>
      </c>
      <c r="G25" s="697">
        <v>144</v>
      </c>
      <c r="H25" s="697">
        <v>141</v>
      </c>
      <c r="I25" s="697">
        <v>3</v>
      </c>
      <c r="J25" s="697">
        <v>0</v>
      </c>
      <c r="K25" s="697">
        <v>0</v>
      </c>
      <c r="L25" s="697">
        <v>144</v>
      </c>
      <c r="M25" s="697">
        <v>0</v>
      </c>
      <c r="N25" s="697">
        <v>0</v>
      </c>
    </row>
    <row r="26" spans="1:14" s="660" customFormat="1" ht="15.75">
      <c r="A26" s="658">
        <v>16</v>
      </c>
      <c r="B26" s="658" t="s">
        <v>844</v>
      </c>
      <c r="C26" s="913">
        <v>119</v>
      </c>
      <c r="D26" s="913">
        <v>4</v>
      </c>
      <c r="E26" s="697">
        <v>0</v>
      </c>
      <c r="F26" s="697">
        <v>0</v>
      </c>
      <c r="G26" s="697">
        <v>123</v>
      </c>
      <c r="H26" s="697">
        <v>119</v>
      </c>
      <c r="I26" s="697">
        <v>4</v>
      </c>
      <c r="J26" s="697">
        <v>0</v>
      </c>
      <c r="K26" s="697">
        <v>0</v>
      </c>
      <c r="L26" s="697">
        <v>123</v>
      </c>
      <c r="M26" s="697">
        <v>0</v>
      </c>
      <c r="N26" s="697">
        <v>0</v>
      </c>
    </row>
    <row r="27" spans="1:14" s="660" customFormat="1" ht="15.75">
      <c r="A27" s="658">
        <v>17</v>
      </c>
      <c r="B27" s="658" t="s">
        <v>845</v>
      </c>
      <c r="C27" s="913">
        <v>189</v>
      </c>
      <c r="D27" s="913">
        <v>0</v>
      </c>
      <c r="E27" s="697">
        <v>0</v>
      </c>
      <c r="F27" s="697">
        <v>0</v>
      </c>
      <c r="G27" s="697">
        <v>189</v>
      </c>
      <c r="H27" s="697">
        <v>189</v>
      </c>
      <c r="I27" s="697">
        <v>0</v>
      </c>
      <c r="J27" s="697">
        <v>0</v>
      </c>
      <c r="K27" s="697">
        <v>0</v>
      </c>
      <c r="L27" s="697">
        <v>189</v>
      </c>
      <c r="M27" s="697">
        <v>0</v>
      </c>
      <c r="N27" s="697">
        <v>0</v>
      </c>
    </row>
    <row r="28" spans="1:14" s="660" customFormat="1" ht="15.75">
      <c r="A28" s="658">
        <v>18</v>
      </c>
      <c r="B28" s="658" t="s">
        <v>846</v>
      </c>
      <c r="C28" s="913">
        <v>144</v>
      </c>
      <c r="D28" s="913">
        <v>0</v>
      </c>
      <c r="E28" s="697">
        <v>0</v>
      </c>
      <c r="F28" s="697">
        <v>0</v>
      </c>
      <c r="G28" s="697">
        <v>144</v>
      </c>
      <c r="H28" s="697">
        <v>144</v>
      </c>
      <c r="I28" s="697">
        <v>0</v>
      </c>
      <c r="J28" s="697">
        <v>0</v>
      </c>
      <c r="K28" s="697">
        <v>0</v>
      </c>
      <c r="L28" s="697">
        <v>144</v>
      </c>
      <c r="M28" s="697">
        <v>0</v>
      </c>
      <c r="N28" s="697">
        <v>0</v>
      </c>
    </row>
    <row r="29" spans="1:14" s="660" customFormat="1" ht="15.75">
      <c r="A29" s="658">
        <v>19</v>
      </c>
      <c r="B29" s="658" t="s">
        <v>847</v>
      </c>
      <c r="C29" s="913">
        <v>187</v>
      </c>
      <c r="D29" s="913">
        <v>0</v>
      </c>
      <c r="E29" s="728">
        <v>0</v>
      </c>
      <c r="F29" s="728">
        <v>0</v>
      </c>
      <c r="G29" s="697">
        <v>187</v>
      </c>
      <c r="H29" s="724">
        <v>187</v>
      </c>
      <c r="I29" s="728">
        <v>0</v>
      </c>
      <c r="J29" s="728">
        <v>0</v>
      </c>
      <c r="K29" s="728">
        <v>0</v>
      </c>
      <c r="L29" s="697">
        <v>187</v>
      </c>
      <c r="M29" s="697">
        <v>0</v>
      </c>
      <c r="N29" s="697">
        <v>0</v>
      </c>
    </row>
    <row r="30" spans="1:14" s="660" customFormat="1" ht="15.75">
      <c r="A30" s="658">
        <v>20</v>
      </c>
      <c r="B30" s="658" t="s">
        <v>848</v>
      </c>
      <c r="C30" s="913">
        <v>217</v>
      </c>
      <c r="D30" s="913">
        <v>0</v>
      </c>
      <c r="E30" s="697">
        <v>0</v>
      </c>
      <c r="F30" s="697">
        <v>0</v>
      </c>
      <c r="G30" s="697">
        <v>217</v>
      </c>
      <c r="H30" s="697">
        <v>217</v>
      </c>
      <c r="I30" s="697">
        <v>0</v>
      </c>
      <c r="J30" s="697">
        <v>0</v>
      </c>
      <c r="K30" s="697">
        <v>0</v>
      </c>
      <c r="L30" s="697">
        <v>217</v>
      </c>
      <c r="M30" s="697">
        <v>0</v>
      </c>
      <c r="N30" s="697">
        <v>0</v>
      </c>
    </row>
    <row r="31" spans="1:14" s="660" customFormat="1" ht="25.5">
      <c r="A31" s="658">
        <v>21</v>
      </c>
      <c r="B31" s="658" t="s">
        <v>849</v>
      </c>
      <c r="C31" s="913">
        <v>499</v>
      </c>
      <c r="D31" s="913">
        <v>0</v>
      </c>
      <c r="E31" s="731">
        <v>0</v>
      </c>
      <c r="F31" s="731">
        <v>0</v>
      </c>
      <c r="G31" s="697">
        <v>499</v>
      </c>
      <c r="H31" s="731">
        <v>499</v>
      </c>
      <c r="I31" s="731">
        <v>0</v>
      </c>
      <c r="J31" s="731">
        <v>0</v>
      </c>
      <c r="K31" s="731">
        <v>0</v>
      </c>
      <c r="L31" s="697">
        <v>499</v>
      </c>
      <c r="M31" s="697">
        <v>0</v>
      </c>
      <c r="N31" s="697">
        <v>0</v>
      </c>
    </row>
    <row r="32" spans="1:14" ht="16.5">
      <c r="A32" s="727" t="s">
        <v>15</v>
      </c>
      <c r="B32" s="725"/>
      <c r="C32" s="914">
        <f>SUM(C11:C31)</f>
        <v>4081</v>
      </c>
      <c r="D32" s="914">
        <f t="shared" ref="D32:N32" si="0">SUM(D11:D31)</f>
        <v>29</v>
      </c>
      <c r="E32" s="914">
        <f t="shared" si="0"/>
        <v>0</v>
      </c>
      <c r="F32" s="914">
        <f t="shared" si="0"/>
        <v>0</v>
      </c>
      <c r="G32" s="914">
        <f t="shared" si="0"/>
        <v>4110</v>
      </c>
      <c r="H32" s="914">
        <f t="shared" si="0"/>
        <v>4081</v>
      </c>
      <c r="I32" s="914">
        <f t="shared" si="0"/>
        <v>29</v>
      </c>
      <c r="J32" s="914">
        <f t="shared" si="0"/>
        <v>0</v>
      </c>
      <c r="K32" s="914">
        <f t="shared" si="0"/>
        <v>0</v>
      </c>
      <c r="L32" s="914">
        <f t="shared" si="0"/>
        <v>4110</v>
      </c>
      <c r="M32" s="914">
        <f t="shared" si="0"/>
        <v>0</v>
      </c>
      <c r="N32" s="914">
        <f t="shared" si="0"/>
        <v>0</v>
      </c>
    </row>
    <row r="33" spans="1:14">
      <c r="A33" s="11"/>
      <c r="B33" s="12"/>
      <c r="C33" s="630"/>
      <c r="D33" s="630"/>
      <c r="E33" s="630"/>
      <c r="F33" s="12"/>
      <c r="G33" s="12"/>
      <c r="H33" s="12"/>
      <c r="I33" s="12"/>
      <c r="J33" s="12"/>
      <c r="K33" s="12"/>
      <c r="L33" s="12"/>
      <c r="M33" s="12"/>
      <c r="N33" s="12"/>
    </row>
    <row r="34" spans="1:14">
      <c r="A34" s="10" t="s">
        <v>7</v>
      </c>
    </row>
    <row r="35" spans="1:14">
      <c r="A35" s="495" t="s">
        <v>950</v>
      </c>
    </row>
    <row r="36" spans="1:14">
      <c r="A36" t="s">
        <v>9</v>
      </c>
      <c r="L36" s="11" t="s">
        <v>10</v>
      </c>
      <c r="M36" s="11"/>
      <c r="N36" s="11" t="s">
        <v>10</v>
      </c>
    </row>
    <row r="37" spans="1:14">
      <c r="A37" s="269" t="s">
        <v>442</v>
      </c>
      <c r="J37" s="11"/>
      <c r="K37" s="11"/>
      <c r="L37" s="11"/>
    </row>
    <row r="38" spans="1:14">
      <c r="C38" s="689" t="s">
        <v>443</v>
      </c>
      <c r="E38" s="630"/>
      <c r="F38" s="12"/>
      <c r="G38" s="12"/>
      <c r="H38" s="12"/>
      <c r="I38" s="12"/>
      <c r="J38" s="12"/>
      <c r="K38" s="12"/>
      <c r="L38" s="12"/>
      <c r="M38" s="12"/>
    </row>
    <row r="39" spans="1:14">
      <c r="E39" s="630"/>
      <c r="F39" s="12"/>
      <c r="G39" s="12"/>
      <c r="H39" s="12"/>
      <c r="I39" s="12"/>
      <c r="J39" s="12"/>
      <c r="K39" s="12"/>
      <c r="L39" s="12"/>
      <c r="M39" s="12"/>
      <c r="N39" s="12"/>
    </row>
    <row r="40" spans="1:14" ht="12.75" customHeight="1">
      <c r="C40" s="689"/>
      <c r="E40" s="630"/>
      <c r="F40" s="12"/>
      <c r="G40" s="12"/>
      <c r="I40" s="374"/>
      <c r="J40" s="374"/>
      <c r="K40" s="374"/>
      <c r="L40" s="374"/>
      <c r="M40" s="374"/>
      <c r="N40" s="12"/>
    </row>
    <row r="41" spans="1:14" ht="15.75" customHeight="1">
      <c r="A41" s="356" t="s">
        <v>18</v>
      </c>
      <c r="B41" s="368"/>
      <c r="C41" s="478"/>
      <c r="D41" s="478"/>
      <c r="E41" s="694"/>
      <c r="F41" s="370"/>
      <c r="H41" s="374"/>
      <c r="I41" s="374"/>
      <c r="J41" s="1086" t="s">
        <v>1058</v>
      </c>
      <c r="K41" s="1086"/>
      <c r="L41" s="1086"/>
      <c r="M41" s="1086"/>
      <c r="N41" s="1086"/>
    </row>
    <row r="42" spans="1:14" ht="15.75" customHeight="1">
      <c r="A42" s="371"/>
      <c r="B42" s="372"/>
      <c r="C42" s="682"/>
      <c r="D42" s="682"/>
      <c r="E42" s="695"/>
      <c r="F42" s="370"/>
      <c r="H42" s="374"/>
      <c r="I42" s="374"/>
      <c r="J42" s="1086"/>
      <c r="K42" s="1086"/>
      <c r="L42" s="1086"/>
      <c r="M42" s="1086"/>
      <c r="N42" s="1086"/>
    </row>
    <row r="43" spans="1:14" ht="15.75" customHeight="1">
      <c r="A43" s="371"/>
      <c r="B43" s="372"/>
      <c r="C43" s="682"/>
      <c r="D43" s="682"/>
      <c r="E43" s="695"/>
      <c r="F43" s="370"/>
      <c r="H43" s="374"/>
      <c r="I43" s="374"/>
      <c r="J43" s="1086"/>
      <c r="K43" s="1086"/>
      <c r="L43" s="1086"/>
      <c r="M43" s="1086"/>
      <c r="N43" s="1086"/>
    </row>
    <row r="44" spans="1:14" ht="12.75" customHeight="1">
      <c r="J44" s="1086"/>
      <c r="K44" s="1086"/>
      <c r="L44" s="1086"/>
      <c r="M44" s="1086"/>
      <c r="N44" s="1086"/>
    </row>
    <row r="45" spans="1:14">
      <c r="A45" s="354"/>
      <c r="B45" s="354"/>
      <c r="F45" s="354"/>
      <c r="G45" s="354"/>
      <c r="H45" s="354"/>
      <c r="I45" s="354"/>
      <c r="J45" s="354"/>
      <c r="K45" s="354"/>
      <c r="L45" s="354"/>
      <c r="M45" s="354"/>
      <c r="N45" s="354"/>
    </row>
  </sheetData>
  <mergeCells count="13">
    <mergeCell ref="J41:N44"/>
    <mergeCell ref="M8:M9"/>
    <mergeCell ref="N8:N9"/>
    <mergeCell ref="A8:A9"/>
    <mergeCell ref="B8:B9"/>
    <mergeCell ref="C8:G8"/>
    <mergeCell ref="H8:L8"/>
    <mergeCell ref="D1:J1"/>
    <mergeCell ref="A2:N2"/>
    <mergeCell ref="A3:N3"/>
    <mergeCell ref="A5:N5"/>
    <mergeCell ref="L7:N7"/>
    <mergeCell ref="A7:B7"/>
  </mergeCells>
  <phoneticPr fontId="0" type="noConversion"/>
  <printOptions horizontalCentered="1"/>
  <pageMargins left="0.70866141732283472" right="0.70866141732283472" top="0.23622047244094491" bottom="0" header="0.31496062992125984" footer="0.31496062992125984"/>
  <pageSetup paperSize="5"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70</vt:i4>
      </vt:variant>
      <vt:variant>
        <vt:lpstr>Named Ranges</vt:lpstr>
      </vt:variant>
      <vt:variant>
        <vt:i4>66</vt:i4>
      </vt:variant>
    </vt:vector>
  </HeadingPairs>
  <TitlesOfParts>
    <vt:vector size="136" baseType="lpstr">
      <vt:lpstr>First-Page</vt:lpstr>
      <vt:lpstr>Contents</vt:lpstr>
      <vt:lpstr>Sheet1</vt:lpstr>
      <vt:lpstr>AT-1-Gen_Info </vt:lpstr>
      <vt:lpstr>AT-2-S1 BUDGET</vt:lpstr>
      <vt:lpstr>AT_2A_fundflow</vt:lpstr>
      <vt:lpstr>AT-3</vt:lpstr>
      <vt:lpstr>AT3A_cvrg(Insti)_PY</vt:lpstr>
      <vt:lpstr>AT3B_cvrg(Insti)_UPY </vt:lpstr>
      <vt:lpstr>AT3C_cvrg(Insti)_UPY </vt:lpstr>
      <vt:lpstr>enrolment vs availed_PY</vt:lpstr>
      <vt:lpstr>enrolment vs availed_UPY</vt:lpstr>
      <vt:lpstr>AT-4B</vt:lpstr>
      <vt:lpstr>T5_PLAN_vs_PRFM</vt:lpstr>
      <vt:lpstr>T5A_PLAN_vs_PRFM </vt:lpstr>
      <vt:lpstr>T5B_PLAN_vs_PRFM  (2)</vt:lpstr>
      <vt:lpstr>T5C_Drought_PLAN_vs_PRFM </vt:lpstr>
      <vt:lpstr>T5D_Drought_PLAN_vs_PRFM  </vt:lpstr>
      <vt:lpstr>T6_FG_py_Utlsn</vt:lpstr>
      <vt:lpstr>T6A_FG_Upy_Utlsn </vt:lpstr>
      <vt:lpstr>T6B_Pay_FG_FCI_Pry</vt:lpstr>
      <vt:lpstr>T6C_Coarse_Grain</vt:lpstr>
      <vt:lpstr>T7_CC_PY_Utlsn</vt:lpstr>
      <vt:lpstr>T7ACC_UPY_Utlsn </vt:lpstr>
      <vt:lpstr>AT-8_Hon_CCH_Pry</vt:lpstr>
      <vt:lpstr>AT-8A_Hon_CCH_UPry</vt:lpstr>
      <vt:lpstr>AT9_TA</vt:lpstr>
      <vt:lpstr>AT10_MME</vt:lpstr>
      <vt:lpstr>AT10A_</vt:lpstr>
      <vt:lpstr>AT-10 B</vt:lpstr>
      <vt:lpstr>AT-10 C</vt:lpstr>
      <vt:lpstr>AT-10D</vt:lpstr>
      <vt:lpstr>AT-10 E</vt:lpstr>
      <vt:lpstr>AT-10 F Drinking water</vt:lpstr>
      <vt:lpstr>AT11_KS Year wise</vt:lpstr>
      <vt:lpstr>AT11A_KS-District wise</vt:lpstr>
      <vt:lpstr>AT12_KD-New</vt:lpstr>
      <vt:lpstr>AT12A_KD-Replacement</vt:lpstr>
      <vt:lpstr>Mode of cooking</vt:lpstr>
      <vt:lpstr>AT-14</vt:lpstr>
      <vt:lpstr>AT-14 A</vt:lpstr>
      <vt:lpstr>AT-15</vt:lpstr>
      <vt:lpstr>AT-16</vt:lpstr>
      <vt:lpstr>AT_17_Coverage-RBSK </vt:lpstr>
      <vt:lpstr>AT18_Details_Community </vt:lpstr>
      <vt:lpstr>AT_19 Impl_Agency</vt:lpstr>
      <vt:lpstr>AT_20_CentralCookingagency </vt:lpstr>
      <vt:lpstr>AT-21</vt:lpstr>
      <vt:lpstr>AT-22</vt:lpstr>
      <vt:lpstr>AT-23 MIS</vt:lpstr>
      <vt:lpstr>AT-23A _AMS</vt:lpstr>
      <vt:lpstr>AT-24</vt:lpstr>
      <vt:lpstr>AT-25</vt:lpstr>
      <vt:lpstr>Sheet1 (2)</vt:lpstr>
      <vt:lpstr>AT26_NoWD</vt:lpstr>
      <vt:lpstr>AT26A_NoWD</vt:lpstr>
      <vt:lpstr>AT27_Req_FG_CA_Pry</vt:lpstr>
      <vt:lpstr>AT27A_Req_FG_CA_U Pry </vt:lpstr>
      <vt:lpstr>AT27B_Req_FG_CA_N CLP</vt:lpstr>
      <vt:lpstr>AT27C_Req_FG_Drought -Pry </vt:lpstr>
      <vt:lpstr>AT27D_Req_FG_Drought -UPry </vt:lpstr>
      <vt:lpstr>AT_28_RqmtKitchen</vt:lpstr>
      <vt:lpstr>AT-28A_RqmtPlinthArea</vt:lpstr>
      <vt:lpstr>AT29_K_D</vt:lpstr>
      <vt:lpstr>AT-30_Coook-cum-Helper</vt:lpstr>
      <vt:lpstr>AT_31_Budget_provision </vt:lpstr>
      <vt:lpstr>AT32_Drought Pry Util</vt:lpstr>
      <vt:lpstr>AT-32A Drought UPry Util</vt:lpstr>
      <vt:lpstr>Sheet3</vt:lpstr>
      <vt:lpstr>Sheet4</vt:lpstr>
      <vt:lpstr>'AT_17_Coverage-RBSK '!Print_Area</vt:lpstr>
      <vt:lpstr>'AT_19 Impl_Agency'!Print_Area</vt:lpstr>
      <vt:lpstr>'AT_20_CentralCookingagency '!Print_Area</vt:lpstr>
      <vt:lpstr>AT_28_RqmtKitchen!Print_Area</vt:lpstr>
      <vt:lpstr>AT_2A_fundflow!Print_Area</vt:lpstr>
      <vt:lpstr>'AT_31_Budget_provision '!Print_Area</vt:lpstr>
      <vt:lpstr>'AT-10 B'!Print_Area</vt:lpstr>
      <vt:lpstr>'AT-10 C'!Print_Area</vt:lpstr>
      <vt:lpstr>'AT-10 E'!Print_Area</vt:lpstr>
      <vt:lpstr>AT10_MME!Print_Area</vt:lpstr>
      <vt:lpstr>AT10A_!Print_Area</vt:lpstr>
      <vt:lpstr>'AT-10D'!Print_Area</vt:lpstr>
      <vt:lpstr>'AT11_KS Year wise'!Print_Area</vt:lpstr>
      <vt:lpstr>'AT11A_KS-District wise'!Print_Area</vt:lpstr>
      <vt:lpstr>'AT12_KD-New'!Print_Area</vt:lpstr>
      <vt:lpstr>'AT12A_KD-Replacement'!Print_Area</vt:lpstr>
      <vt:lpstr>'AT-14'!Print_Area</vt:lpstr>
      <vt:lpstr>'AT-14 A'!Print_Area</vt:lpstr>
      <vt:lpstr>'AT-15'!Print_Area</vt:lpstr>
      <vt:lpstr>'AT-16'!Print_Area</vt:lpstr>
      <vt:lpstr>'AT18_Details_Community '!Print_Area</vt:lpstr>
      <vt:lpstr>'AT-1-Gen_Info '!Print_Area</vt:lpstr>
      <vt:lpstr>'AT-21'!Print_Area</vt:lpstr>
      <vt:lpstr>'AT-22'!Print_Area</vt:lpstr>
      <vt:lpstr>'AT-23 MIS'!Print_Area</vt:lpstr>
      <vt:lpstr>'AT-23A _AMS'!Print_Area</vt:lpstr>
      <vt:lpstr>'AT-24'!Print_Area</vt:lpstr>
      <vt:lpstr>'AT-25'!Print_Area</vt:lpstr>
      <vt:lpstr>AT26_NoWD!Print_Area</vt:lpstr>
      <vt:lpstr>AT26A_NoWD!Print_Area</vt:lpstr>
      <vt:lpstr>AT27_Req_FG_CA_Pry!Print_Area</vt:lpstr>
      <vt:lpstr>'AT27A_Req_FG_CA_U Pry '!Print_Area</vt:lpstr>
      <vt:lpstr>'AT27B_Req_FG_CA_N CLP'!Print_Area</vt:lpstr>
      <vt:lpstr>'AT27C_Req_FG_Drought -Pry '!Print_Area</vt:lpstr>
      <vt:lpstr>'AT27D_Req_FG_Drought -UPry '!Print_Area</vt:lpstr>
      <vt:lpstr>'AT-28A_RqmtPlinthArea'!Print_Area</vt:lpstr>
      <vt:lpstr>AT29_K_D!Print_Area</vt:lpstr>
      <vt:lpstr>'AT-2-S1 BUDGET'!Print_Area</vt:lpstr>
      <vt:lpstr>'AT-3'!Print_Area</vt:lpstr>
      <vt:lpstr>'AT-30_Coook-cum-Helper'!Print_Area</vt:lpstr>
      <vt:lpstr>'AT32_Drought Pry Util'!Print_Area</vt:lpstr>
      <vt:lpstr>'AT-32A Drought UPry Util'!Print_Area</vt:lpstr>
      <vt:lpstr>'AT3A_cvrg(Insti)_PY'!Print_Area</vt:lpstr>
      <vt:lpstr>'AT3B_cvrg(Insti)_UPY '!Print_Area</vt:lpstr>
      <vt:lpstr>'AT3C_cvrg(Insti)_UPY '!Print_Area</vt:lpstr>
      <vt:lpstr>'AT-4B'!Print_Area</vt:lpstr>
      <vt:lpstr>'AT-8_Hon_CCH_Pry'!Print_Area</vt:lpstr>
      <vt:lpstr>'AT-8A_Hon_CCH_UPry'!Print_Area</vt:lpstr>
      <vt:lpstr>AT9_TA!Print_Area</vt:lpstr>
      <vt:lpstr>Contents!Print_Area</vt:lpstr>
      <vt:lpstr>'enrolment vs availed_PY'!Print_Area</vt:lpstr>
      <vt:lpstr>'enrolment vs availed_UPY'!Print_Area</vt:lpstr>
      <vt:lpstr>'Mode of cooking'!Print_Area</vt:lpstr>
      <vt:lpstr>Sheet1!Print_Area</vt:lpstr>
      <vt:lpstr>'Sheet1 (2)'!Print_Area</vt:lpstr>
      <vt:lpstr>T5_PLAN_vs_PRFM!Print_Area</vt:lpstr>
      <vt:lpstr>'T5A_PLAN_vs_PRFM '!Print_Area</vt:lpstr>
      <vt:lpstr>'T5B_PLAN_vs_PRFM  (2)'!Print_Area</vt:lpstr>
      <vt:lpstr>'T5C_Drought_PLAN_vs_PRFM '!Print_Area</vt:lpstr>
      <vt:lpstr>'T5D_Drought_PLAN_vs_PRFM  '!Print_Area</vt:lpstr>
      <vt:lpstr>T6_FG_py_Utlsn!Print_Area</vt:lpstr>
      <vt:lpstr>'T6A_FG_Upy_Utlsn '!Print_Area</vt:lpstr>
      <vt:lpstr>T6B_Pay_FG_FCI_Pry!Print_Area</vt:lpstr>
      <vt:lpstr>T6C_Coarse_Grain!Print_Area</vt:lpstr>
      <vt:lpstr>T7_CC_PY_Utlsn!Print_Area</vt:lpstr>
      <vt:lpstr>'T7ACC_UPY_Utlsn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User</cp:lastModifiedBy>
  <cp:lastPrinted>2018-06-12T05:54:35Z</cp:lastPrinted>
  <dcterms:created xsi:type="dcterms:W3CDTF">1996-10-14T23:33:28Z</dcterms:created>
  <dcterms:modified xsi:type="dcterms:W3CDTF">2018-06-12T10:11:14Z</dcterms:modified>
</cp:coreProperties>
</file>